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27555" windowHeight="11640" firstSheet="3" activeTab="6"/>
  </bookViews>
  <sheets>
    <sheet name="Stavba" sheetId="1" r:id="rId1"/>
    <sheet name="SO 01 SO 01 KL" sheetId="2" r:id="rId2"/>
    <sheet name="SO 01 SO 01 Rek" sheetId="3" r:id="rId3"/>
    <sheet name="SO 01 SO 01 Pol" sheetId="4" r:id="rId4"/>
    <sheet name="SO 02 SO 02 KL" sheetId="5" r:id="rId5"/>
    <sheet name="SO 02 SO 02 Rek" sheetId="6" r:id="rId6"/>
    <sheet name="SO 02 SO 02 Pol" sheetId="7" r:id="rId7"/>
    <sheet name="SO 03 SO 03 KL" sheetId="8" r:id="rId8"/>
    <sheet name="SO 03 SO 03 Rek" sheetId="9" r:id="rId9"/>
    <sheet name="SO 03 SO 03 Pol" sheetId="10" r:id="rId10"/>
    <sheet name="SO 04 SO 04 KL" sheetId="11" r:id="rId11"/>
    <sheet name="SO 04 SO 04 Rek" sheetId="12" r:id="rId12"/>
    <sheet name="SO 04 SO 04 Pol" sheetId="13" r:id="rId13"/>
    <sheet name="SO 05 SO 05 KL" sheetId="14" r:id="rId14"/>
    <sheet name="SO 05 SO 05 Rek" sheetId="15" r:id="rId15"/>
    <sheet name="SO 05 SO 05 Pol" sheetId="16" r:id="rId16"/>
  </sheets>
  <definedNames>
    <definedName name="CelkemObjekty" localSheetId="0">'Stavba'!$F$35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 01 SO 01 Pol'!$1:$6</definedName>
    <definedName name="_xlnm.Print_Titles" localSheetId="2">'SO 01 SO 01 Rek'!$1:$6</definedName>
    <definedName name="_xlnm.Print_Titles" localSheetId="6">'SO 02 SO 02 Pol'!$1:$6</definedName>
    <definedName name="_xlnm.Print_Titles" localSheetId="5">'SO 02 SO 02 Rek'!$1:$6</definedName>
    <definedName name="_xlnm.Print_Titles" localSheetId="9">'SO 03 SO 03 Pol'!$1:$6</definedName>
    <definedName name="_xlnm.Print_Titles" localSheetId="8">'SO 03 SO 03 Rek'!$1:$6</definedName>
    <definedName name="_xlnm.Print_Titles" localSheetId="12">'SO 04 SO 04 Pol'!$1:$6</definedName>
    <definedName name="_xlnm.Print_Titles" localSheetId="11">'SO 04 SO 04 Rek'!$1:$6</definedName>
    <definedName name="_xlnm.Print_Titles" localSheetId="15">'SO 05 SO 05 Pol'!$1:$6</definedName>
    <definedName name="_xlnm.Print_Titles" localSheetId="14">'SO 05 SO 05 Rek'!$1:$6</definedName>
    <definedName name="Objednatel" localSheetId="0">'Stavba'!$D$11</definedName>
    <definedName name="Objekt" localSheetId="0">'Stavba'!$B$29</definedName>
    <definedName name="_xlnm.Print_Area" localSheetId="1">'SO 01 SO 01 KL'!$A$1:$G$45</definedName>
    <definedName name="_xlnm.Print_Area" localSheetId="3">'SO 01 SO 01 Pol'!$A$1:$K$128</definedName>
    <definedName name="_xlnm.Print_Area" localSheetId="2">'SO 01 SO 01 Rek'!$A$1:$I$30</definedName>
    <definedName name="_xlnm.Print_Area" localSheetId="4">'SO 02 SO 02 KL'!$A$1:$G$45</definedName>
    <definedName name="_xlnm.Print_Area" localSheetId="6">'SO 02 SO 02 Pol'!$A$1:$K$124</definedName>
    <definedName name="_xlnm.Print_Area" localSheetId="5">'SO 02 SO 02 Rek'!$A$1:$I$30</definedName>
    <definedName name="_xlnm.Print_Area" localSheetId="7">'SO 03 SO 03 KL'!$A$1:$G$45</definedName>
    <definedName name="_xlnm.Print_Area" localSheetId="9">'SO 03 SO 03 Pol'!$A$1:$K$79</definedName>
    <definedName name="_xlnm.Print_Area" localSheetId="8">'SO 03 SO 03 Rek'!$A$1:$I$27</definedName>
    <definedName name="_xlnm.Print_Area" localSheetId="10">'SO 04 SO 04 KL'!$A$1:$G$45</definedName>
    <definedName name="_xlnm.Print_Area" localSheetId="12">'SO 04 SO 04 Pol'!$A$1:$K$34</definedName>
    <definedName name="_xlnm.Print_Area" localSheetId="11">'SO 04 SO 04 Rek'!$A$1:$I$24</definedName>
    <definedName name="_xlnm.Print_Area" localSheetId="13">'SO 05 SO 05 KL'!$A$1:$G$45</definedName>
    <definedName name="_xlnm.Print_Area" localSheetId="15">'SO 05 SO 05 Pol'!$A$1:$K$38</definedName>
    <definedName name="_xlnm.Print_Area" localSheetId="14">'SO 05 SO 05 Rek'!$A$1:$I$24</definedName>
    <definedName name="_xlnm.Print_Area" localSheetId="0">'Stavba'!$B$1:$J$84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opt" localSheetId="3" hidden="1">'SO 01 SO 01 Pol'!#REF!</definedName>
    <definedName name="solver_opt" localSheetId="6" hidden="1">'SO 02 SO 02 Pol'!#REF!</definedName>
    <definedName name="solver_opt" localSheetId="9" hidden="1">'SO 03 SO 03 Pol'!#REF!</definedName>
    <definedName name="solver_opt" localSheetId="12" hidden="1">'SO 04 SO 04 Pol'!#REF!</definedName>
    <definedName name="solver_opt" localSheetId="15" hidden="1">'SO 05 SO 05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ucetDilu" localSheetId="0">'Stavba'!$F$65:$J$65</definedName>
    <definedName name="StavbaCelkem" localSheetId="0">'Stavba'!$H$35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<sst xmlns="http://schemas.openxmlformats.org/spreadsheetml/2006/main" count="1604" uniqueCount="446">
  <si>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</si>
  <si>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</si>
  <si>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</si>
  <si>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</si>
  <si>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</si>
  <si>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</si>
  <si>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</si>
  <si>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</si>
  <si>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</si>
  <si>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</si>
  <si>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</si>
  <si>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</si>
  <si>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</si>
  <si>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</si>
  <si>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</si>
  <si>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</si>
  <si>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</si>
  <si>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</si>
  <si>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</si>
  <si>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</si>
  <si>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</si>
  <si>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</si>
  <si>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</si>
  <si>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</si>
  <si>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</si>
  <si>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</si>
  <si>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</si>
  <si>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</si>
  <si>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</si>
  <si>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</si>
  <si>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</si>
  <si>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</si>
  <si>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</si>
  <si>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</si>
  <si>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</si>
  <si>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</si>
  <si>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</si>
  <si>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</si>
  <si>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</si>
  <si>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</si>
  <si>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</si>
  <si>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</si>
  <si>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</si>
  <si>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</si>
  <si>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</si>
  <si>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</si>
  <si>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</si>
  <si>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</si>
  <si>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</si>
  <si>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</si>
  <si>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</si>
  <si>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</si>
  <si>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</si>
  <si>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</si>
  <si>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</si>
  <si>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</si>
  <si>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</si>
  <si>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</si>
  <si>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</si>
  <si>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</si>
  <si>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</si>
  <si>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</si>
  <si>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</si>
  <si>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</si>
  <si>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</si>
  <si>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</si>
  <si>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</si>
  <si>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</si>
  <si>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</si>
  <si>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</si>
  <si>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</si>
  <si>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</si>
  <si>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</si>
  <si>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</si>
  <si>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</si>
  <si>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</si>
  <si>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</si>
  <si>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</si>
  <si>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</si>
  <si>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</si>
  <si>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</si>
  <si>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</si>
  <si>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</si>
  <si>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</si>
  <si>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</si>
  <si>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</si>
  <si>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</si>
  <si>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</si>
  <si>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</si>
  <si>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</si>
  <si>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</si>
  <si>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</si>
  <si>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</si>
  <si>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</si>
  <si>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</si>
  <si>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</si>
  <si>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</si>
  <si>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</si>
  <si>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</si>
  <si>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</si>
  <si>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</si>
  <si>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</si>
  <si>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</si>
  <si>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1043</t>
  </si>
  <si>
    <t>Bourací práce - Rozsochy</t>
  </si>
  <si>
    <t>1043 Bourací práce - Rozsochy</t>
  </si>
  <si>
    <t>SO 01</t>
  </si>
  <si>
    <t>Odstraněníobjektu kravína K96</t>
  </si>
  <si>
    <t>SO 01 Odstraněníobjektu kravína K96</t>
  </si>
  <si>
    <t>Odstraněníobjektu kravína K96_úprava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</si>
  <si>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</si>
  <si>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</si>
  <si>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</si>
  <si>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</si>
  <si>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</si>
  <si>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m2</t>
  </si>
  <si>
    <t>15,00*8,00</t>
  </si>
  <si>
    <t>73,30*4,60</t>
  </si>
  <si>
    <t>941941291R00</t>
  </si>
  <si>
    <t xml:space="preserve">Příplatek za každý měsíc použití lešení k pol.1041 </t>
  </si>
  <si>
    <t>941941841R00</t>
  </si>
  <si>
    <t xml:space="preserve">Demontáž lešení leh.řad.s podlahami,š.1,2 m,H 10 m </t>
  </si>
  <si>
    <t>96</t>
  </si>
  <si>
    <t>Bourání konstrukcí</t>
  </si>
  <si>
    <t>96 Bourání konstrukcí</t>
  </si>
  <si>
    <t>961044111R00</t>
  </si>
  <si>
    <t>Bourání základů z betonu prostého pasy a patky</t>
  </si>
  <si>
    <t>m3</t>
  </si>
  <si>
    <t>základové pasy:</t>
  </si>
  <si>
    <t>155,80</t>
  </si>
  <si>
    <t>základové patky:</t>
  </si>
  <si>
    <t>36,00</t>
  </si>
  <si>
    <t>962032231R00</t>
  </si>
  <si>
    <t>Bourání zdiva z cihel pálených na MVC vč.omítky</t>
  </si>
  <si>
    <t>zdivo:</t>
  </si>
  <si>
    <t>383,709</t>
  </si>
  <si>
    <t>963013530R00</t>
  </si>
  <si>
    <t xml:space="preserve">Bourání stropů s keramickou výplní </t>
  </si>
  <si>
    <t>strop:</t>
  </si>
  <si>
    <t>760,00*0,30</t>
  </si>
  <si>
    <t>963042819R00</t>
  </si>
  <si>
    <t xml:space="preserve">Bourání schodišťových stupňů betonových </t>
  </si>
  <si>
    <t>m</t>
  </si>
  <si>
    <t>schodiště:</t>
  </si>
  <si>
    <t>19*0,95</t>
  </si>
  <si>
    <t>963053935R00</t>
  </si>
  <si>
    <t xml:space="preserve">Bourání ŽBschod. ramen monolit. zazděných oboustr. </t>
  </si>
  <si>
    <t>6,50*0,95</t>
  </si>
  <si>
    <t>964051111R00</t>
  </si>
  <si>
    <t xml:space="preserve">Bourání ŽB průvlaků </t>
  </si>
  <si>
    <t>průvlaky:</t>
  </si>
  <si>
    <t>7,734</t>
  </si>
  <si>
    <t>965042231R00</t>
  </si>
  <si>
    <t xml:space="preserve">Bourání mazanin betonových tl. nad 10 cm, pl. 4 m2 </t>
  </si>
  <si>
    <t>vybourání podlahy z betonu:</t>
  </si>
  <si>
    <t>915,00*0,20</t>
  </si>
  <si>
    <t>965081713R00</t>
  </si>
  <si>
    <t xml:space="preserve">Bourání dlaždic keramických tl. 1 cm, nad 1 m2 </t>
  </si>
  <si>
    <t>6,30+9,60+10,87</t>
  </si>
  <si>
    <t>968061112R00</t>
  </si>
  <si>
    <t xml:space="preserve">Vyvěšení dřevěných okenních křídel pl. do 1,5 m2 </t>
  </si>
  <si>
    <t>kus</t>
  </si>
  <si>
    <t>80,00</t>
  </si>
  <si>
    <t>3,00</t>
  </si>
  <si>
    <t>968061125R00</t>
  </si>
  <si>
    <t xml:space="preserve">Vyvěšení dřevěných dveřních křídel pl. do 2 m2 </t>
  </si>
  <si>
    <t>968062455R00</t>
  </si>
  <si>
    <t xml:space="preserve">Vybourání dřevěných dveřních zárubní pl. do 2 m2 </t>
  </si>
  <si>
    <t>0,90*0,90</t>
  </si>
  <si>
    <t>2*(0,90*1,97)</t>
  </si>
  <si>
    <t>0,80*1,97</t>
  </si>
  <si>
    <t>0,75*1,85</t>
  </si>
  <si>
    <t>968071136R00</t>
  </si>
  <si>
    <t xml:space="preserve">Vyvěšení, zavěšení kovových křídel vrat do 4 m2 </t>
  </si>
  <si>
    <t>2*4,00+2,00+4,00+2,00</t>
  </si>
  <si>
    <t>968072244R00</t>
  </si>
  <si>
    <t xml:space="preserve">Vybourání kovových rámů oken jednod. pl. 1 m2 </t>
  </si>
  <si>
    <t>3*(0,90*0,60)</t>
  </si>
  <si>
    <t>968072245R00</t>
  </si>
  <si>
    <t xml:space="preserve">Vybourání kovových rámů oken jednod. pl. 2 m2 </t>
  </si>
  <si>
    <t>40*(0,90*1,50)</t>
  </si>
  <si>
    <t>968072558R00</t>
  </si>
  <si>
    <t xml:space="preserve">Vybourání kovových vrat plochy do 5 m2 </t>
  </si>
  <si>
    <t>4*(1,80*2,15)</t>
  </si>
  <si>
    <t>2,50*2,90</t>
  </si>
  <si>
    <t>2*(1,40*2,90)</t>
  </si>
  <si>
    <t>1,30*2,25</t>
  </si>
  <si>
    <t>961 001</t>
  </si>
  <si>
    <t xml:space="preserve">Vybourání ventilátoru </t>
  </si>
  <si>
    <t>961 002</t>
  </si>
  <si>
    <t xml:space="preserve">Demontáž větracích komínků v hřebeni střechy </t>
  </si>
  <si>
    <t>97</t>
  </si>
  <si>
    <t>Prorážení otvorů</t>
  </si>
  <si>
    <t>97 Prorážení otvorů</t>
  </si>
  <si>
    <t>978059531R00</t>
  </si>
  <si>
    <t xml:space="preserve">Odsekání vnitřních obkladů stěn nad 2 m2 </t>
  </si>
  <si>
    <t>(2*2,10+2*3,20+2*3,65+6*3,00)*2,00</t>
  </si>
  <si>
    <t>98</t>
  </si>
  <si>
    <t>Demolice</t>
  </si>
  <si>
    <t>98 Demolice</t>
  </si>
  <si>
    <t>981332111U00</t>
  </si>
  <si>
    <t xml:space="preserve">Demolice ocelových konstrukcí </t>
  </si>
  <si>
    <t>t</t>
  </si>
  <si>
    <t>ocelové zábrany:</t>
  </si>
  <si>
    <t>25,30</t>
  </si>
  <si>
    <t>ocelové sloupy:</t>
  </si>
  <si>
    <t>99,30*60,00*0,001</t>
  </si>
  <si>
    <t>99</t>
  </si>
  <si>
    <t>Staveništní přesun hmot</t>
  </si>
  <si>
    <t>99 Staveništní přesun hmot</t>
  </si>
  <si>
    <t>998981123R00</t>
  </si>
  <si>
    <t xml:space="preserve">Přesun hmot demolice postup. rozebíráním v. do 21m </t>
  </si>
  <si>
    <t>762</t>
  </si>
  <si>
    <t>Konstrukce tesařské</t>
  </si>
  <si>
    <t>762 Konstrukce tesařské</t>
  </si>
  <si>
    <t>762331812R00</t>
  </si>
  <si>
    <t xml:space="preserve">Demontáž konstrukcí krovů z hranolů do 224 cm2 </t>
  </si>
  <si>
    <t>odstranění krovu:</t>
  </si>
  <si>
    <t>1302,141</t>
  </si>
  <si>
    <t>762342812R00</t>
  </si>
  <si>
    <t xml:space="preserve">Demontáž laťování střech, rozteč latí do 50 cm </t>
  </si>
  <si>
    <t>odstranění laťování:</t>
  </si>
  <si>
    <t>1353,089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</si>
  <si>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</si>
  <si>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</si>
  <si>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</si>
  <si>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</si>
  <si>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</si>
  <si>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764339811R00</t>
  </si>
  <si>
    <t xml:space="preserve">Demontáž lemov. komínů v ploše, vln. kryt, do 45° </t>
  </si>
  <si>
    <t>kolem větracích komínků na střeše:</t>
  </si>
  <si>
    <t>8*1,00</t>
  </si>
  <si>
    <t>764352801R00</t>
  </si>
  <si>
    <t xml:space="preserve">Demontáž žlabů půlkruh. rovných, rš 250 mm, do 45° </t>
  </si>
  <si>
    <t>2*73,30</t>
  </si>
  <si>
    <t>6,50+6,50</t>
  </si>
  <si>
    <t>764359811R00</t>
  </si>
  <si>
    <t xml:space="preserve">Demontáž kotlíku kónického, sklon do 45° </t>
  </si>
  <si>
    <t>764391821R00</t>
  </si>
  <si>
    <t xml:space="preserve">Demontáž závětrné lišty, rš 250 a 330 mm, do 45° </t>
  </si>
  <si>
    <t>4*8,00+4*2,50</t>
  </si>
  <si>
    <t>764421850R00</t>
  </si>
  <si>
    <t xml:space="preserve">Demontáž oplechování,rš od 250 do 330 mm </t>
  </si>
  <si>
    <t>35,00</t>
  </si>
  <si>
    <t>764454802R00</t>
  </si>
  <si>
    <t xml:space="preserve">Demontáž odpadních trub kruhových,D 120 mm </t>
  </si>
  <si>
    <t>10,00*5,50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</si>
  <si>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</si>
  <si>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</si>
  <si>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</si>
  <si>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</si>
  <si>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</si>
  <si>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765312810R00</t>
  </si>
  <si>
    <t xml:space="preserve">Demontáž krytiny betonové, na sucho, do suti </t>
  </si>
  <si>
    <t>demontáž betonové krytiny:</t>
  </si>
  <si>
    <t>765318861R00</t>
  </si>
  <si>
    <t xml:space="preserve">Demontáž krytiny z hřebenáčů, zvětr.malta, do suti </t>
  </si>
  <si>
    <t>odstranění hřebenářů:</t>
  </si>
  <si>
    <t>73,30</t>
  </si>
  <si>
    <t>998765202R00</t>
  </si>
  <si>
    <t xml:space="preserve">Přesun hmot pro krytiny tvrdé, výšky do 12 m 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</si>
  <si>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</si>
  <si>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</si>
  <si>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</si>
  <si>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</si>
  <si>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</si>
  <si>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</si>
  <si>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>Příplatek k odvozu za každý další 1 km skládka TKO Bukov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</si>
  <si>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</si>
  <si>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</si>
  <si>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</si>
  <si>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</si>
  <si>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</si>
  <si>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</si>
  <si>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979999998R00</t>
  </si>
  <si>
    <t>Poplatek za skládku suti 5% příměsí zdivo, dřevo, beton, ocel, krytina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</si>
  <si>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</si>
  <si>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</si>
  <si>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</si>
  <si>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</si>
  <si>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</si>
  <si>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</si>
  <si>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</si>
  <si>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</si>
  <si>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Rozsochy</t>
  </si>
  <si>
    <t>Ing.Luboš Vetešník</t>
  </si>
  <si>
    <t>SO 01 Odstraněníobjektu kravína K96_úprava</t>
  </si>
  <si>
    <t>SO 02</t>
  </si>
  <si>
    <t>Odstranění objektu vepřína</t>
  </si>
  <si>
    <t>SO 02 Odstranění objektu vepřína</t>
  </si>
  <si>
    <t>Odstranění objektu vepřína_úprava</t>
  </si>
  <si>
    <t>((1,20+4,60+0,30+8,10+0,30+1,20+13,50)*2)*4,00</t>
  </si>
  <si>
    <t>základy:</t>
  </si>
  <si>
    <t>220,080</t>
  </si>
  <si>
    <t>287,975-8,947-18,576</t>
  </si>
  <si>
    <t>962032631R00</t>
  </si>
  <si>
    <t xml:space="preserve">Bourání zdiva komínového z cihel na MVC </t>
  </si>
  <si>
    <t>starý komín:</t>
  </si>
  <si>
    <t>4,29</t>
  </si>
  <si>
    <t>strop nad střední částí:</t>
  </si>
  <si>
    <t>8,70*13,50*0,30</t>
  </si>
  <si>
    <t>965031131R00</t>
  </si>
  <si>
    <t xml:space="preserve">Bourání podlah z cihel naplocho, plochy nad 1 m2 </t>
  </si>
  <si>
    <t>cihelná dlažba v boxech:</t>
  </si>
  <si>
    <t>46,90*8,90</t>
  </si>
  <si>
    <t>4,30*8,90</t>
  </si>
  <si>
    <t>51,50*8,90</t>
  </si>
  <si>
    <t>1030,50*0,20</t>
  </si>
  <si>
    <t>8,10*12,90</t>
  </si>
  <si>
    <t>968061126R00</t>
  </si>
  <si>
    <t xml:space="preserve">Vyvěšení dřevěných dveřních křídel pl. nad 2 m2 </t>
  </si>
  <si>
    <t>968062244R00</t>
  </si>
  <si>
    <t xml:space="preserve">Vybourání dřevěných rámů oken jednoduch. pl. 1 m2 </t>
  </si>
  <si>
    <t>98*(1,00*0,60)</t>
  </si>
  <si>
    <t>4*(0,90*1,97)</t>
  </si>
  <si>
    <t>968072559R00</t>
  </si>
  <si>
    <t xml:space="preserve">Vybourání kovových vrat plochy nad 5 m2 </t>
  </si>
  <si>
    <t>2,80*3,00</t>
  </si>
  <si>
    <t>978012191R00</t>
  </si>
  <si>
    <t xml:space="preserve">Otlučení omítek vnitřních rákosov.stropů do 100 % </t>
  </si>
  <si>
    <t>omítka s rákosem na stropě:</t>
  </si>
  <si>
    <t>1020,50</t>
  </si>
  <si>
    <t>(2*46,90+2*4,30+2*51,50+6*8,90)*2,00</t>
  </si>
  <si>
    <t>762900030RAA</t>
  </si>
  <si>
    <t xml:space="preserve">Demontáž dřevěného krovu </t>
  </si>
  <si>
    <t>starý krov:</t>
  </si>
  <si>
    <t>1263,549</t>
  </si>
  <si>
    <t>762900080RA0</t>
  </si>
  <si>
    <t xml:space="preserve">Demontáž podbití stropů vč.dřevěných trámů </t>
  </si>
  <si>
    <t>764312821R00</t>
  </si>
  <si>
    <t xml:space="preserve">Demontáž krytiny z vlnitého plechu, pozink </t>
  </si>
  <si>
    <t>2,50+10*1,20</t>
  </si>
  <si>
    <t>9,00+9,00+30,00</t>
  </si>
  <si>
    <t>4*15,00</t>
  </si>
  <si>
    <t>4*5,00</t>
  </si>
  <si>
    <t>SO 02 Odstranění objektu vepřína_úprava</t>
  </si>
  <si>
    <t>SO 03</t>
  </si>
  <si>
    <t>Odstranění objektu ocelokolny</t>
  </si>
  <si>
    <t>SO 03 Odstranění objektu ocelokolny</t>
  </si>
  <si>
    <t>Odstranění objektu ocelokolny_úprava</t>
  </si>
  <si>
    <t>vybourání základových pasů:</t>
  </si>
  <si>
    <t>35,60</t>
  </si>
  <si>
    <t>vybourání základových patek:</t>
  </si>
  <si>
    <t>8,60</t>
  </si>
  <si>
    <t>vybourání zdiva ocelokolny:</t>
  </si>
  <si>
    <t>74,012</t>
  </si>
  <si>
    <t>vyvěšení vratových křídel:</t>
  </si>
  <si>
    <t>2,00</t>
  </si>
  <si>
    <t>vybourání vrat 2300x4000 mm:</t>
  </si>
  <si>
    <t>2,30*4,00</t>
  </si>
  <si>
    <t>odstranění ocelové konstrukce ocelokolny:</t>
  </si>
  <si>
    <t>38,98</t>
  </si>
  <si>
    <t>odstranění krkví po vlašsku:</t>
  </si>
  <si>
    <t>21*45,20</t>
  </si>
  <si>
    <t>762900010RA0</t>
  </si>
  <si>
    <t xml:space="preserve">Demontáž dřevěných stěn včetně obložení </t>
  </si>
  <si>
    <t>odstranění dřevěného opláštění ocelokolny:</t>
  </si>
  <si>
    <t>345,40</t>
  </si>
  <si>
    <t>765323830R00</t>
  </si>
  <si>
    <t xml:space="preserve">Demontáž AZC vlnovek, do suti, na konstrukci </t>
  </si>
  <si>
    <t>odstranění střešní krytiny:</t>
  </si>
  <si>
    <t>870,623</t>
  </si>
  <si>
    <t>765328813R00</t>
  </si>
  <si>
    <t xml:space="preserve">Demontáž hřebenů a nároží AZC, kryt. vlnitá, suť </t>
  </si>
  <si>
    <t>odstranění azbestového hřebenáče:</t>
  </si>
  <si>
    <t>45,20</t>
  </si>
  <si>
    <t>979 08-7017.R00</t>
  </si>
  <si>
    <t xml:space="preserve">Odvoz konstrukcí z AZC na skládku do 5 km </t>
  </si>
  <si>
    <t>střešní krytina:</t>
  </si>
  <si>
    <t>870,6230*0,022</t>
  </si>
  <si>
    <t>hřebenáč:</t>
  </si>
  <si>
    <t>45,20*0,017</t>
  </si>
  <si>
    <t>979 08-7018.R00</t>
  </si>
  <si>
    <t xml:space="preserve">Odvoz na skládku  AZC, příplatek za dalších 5 km </t>
  </si>
  <si>
    <t>Začátek provozního součtu</t>
  </si>
  <si>
    <t>Konec provozního součtu</t>
  </si>
  <si>
    <t>19,9221*5</t>
  </si>
  <si>
    <t>979 08-7212.R00</t>
  </si>
  <si>
    <t xml:space="preserve">Nakládání suti na dopravní prostředky (azbest) </t>
  </si>
  <si>
    <t>979 99-0201.R00</t>
  </si>
  <si>
    <t xml:space="preserve">Poplatek za skládku suti -azbestocementové výrobky </t>
  </si>
  <si>
    <t>Poplatek za skládku suti 5% příměsí zdivo, dřevo, beton, ocel</t>
  </si>
  <si>
    <t>SO 03 Odstranění objektu ocelokolny_úprava</t>
  </si>
  <si>
    <t>SO 04</t>
  </si>
  <si>
    <t>Odstranění silážní jámy</t>
  </si>
  <si>
    <t>SO 04 Odstranění silážní jámy</t>
  </si>
  <si>
    <t>Odstranění silážní jámy_úprava</t>
  </si>
  <si>
    <t>1 Zemní práce</t>
  </si>
  <si>
    <t>162401102R00</t>
  </si>
  <si>
    <t>Vodorovné přemístění výkopku z hor.1-4 do 2000 m v areálu</t>
  </si>
  <si>
    <t>dovoz materiálu na zásyp jámy:</t>
  </si>
  <si>
    <t>20,00*7,00*3,00</t>
  </si>
  <si>
    <t>167101102R00</t>
  </si>
  <si>
    <t xml:space="preserve">Nakládání výkopku z hor.1-4 v množství nad 100 m3 </t>
  </si>
  <si>
    <t>174101101R00</t>
  </si>
  <si>
    <t xml:space="preserve">Zásyp jam, rýh, šachet se zhutněním </t>
  </si>
  <si>
    <t>zásyp jámy:</t>
  </si>
  <si>
    <t>962052211R00</t>
  </si>
  <si>
    <t xml:space="preserve">Bourání zdiva železobetonového nadzákladového </t>
  </si>
  <si>
    <t>stěny silážního žlabu:</t>
  </si>
  <si>
    <t>(20,00+7,00+20,00)*3,00*0,35</t>
  </si>
  <si>
    <t>7,00*20,00*0,30</t>
  </si>
  <si>
    <t>965049112R00</t>
  </si>
  <si>
    <t xml:space="preserve">Příplatek, bourání mazanin se svař.síťí nad 10 cm </t>
  </si>
  <si>
    <t>Poplatek za skládku suti 5% příměsí beton</t>
  </si>
  <si>
    <t>SO 04 Odstranění silážní jámy_úprava</t>
  </si>
  <si>
    <t>SO 05</t>
  </si>
  <si>
    <t>Odstranění zpevněných ploch, zídek, oplocení</t>
  </si>
  <si>
    <t>SO 05 Odstranění zpevněných ploch, zídek, oplocení</t>
  </si>
  <si>
    <t>Odstranění zpevněných ploch, zídek, oplocení_úprav</t>
  </si>
  <si>
    <t>113107223R00</t>
  </si>
  <si>
    <t>Odstranění podkladu nad 200 m2,kam.drcené tl.30 cm použít kamenivo na zásyp silážní jámy</t>
  </si>
  <si>
    <t>odstranění podkladního kameniva pod asfaltem:</t>
  </si>
  <si>
    <t>73,00*11,40</t>
  </si>
  <si>
    <t>56,58*6,50</t>
  </si>
  <si>
    <t>113107242R00</t>
  </si>
  <si>
    <t xml:space="preserve">Odstranění podkladu nad 200 m2, živičného tl.10 cm </t>
  </si>
  <si>
    <t>odstranění asfaltové vrstvy:</t>
  </si>
  <si>
    <t>113202111R00</t>
  </si>
  <si>
    <t xml:space="preserve">Vytrhání obrub z krajníků nebo obrubníků stojatých </t>
  </si>
  <si>
    <t>základy opěrných zdí:</t>
  </si>
  <si>
    <t>25,00*0,60*1,20</t>
  </si>
  <si>
    <t>ostatní základy:</t>
  </si>
  <si>
    <t>40,00</t>
  </si>
  <si>
    <t>vybourání opěrných zdí:</t>
  </si>
  <si>
    <t>45,00*0,54*1,50</t>
  </si>
  <si>
    <t>Odstranění a likvidace ostatních nespecifikovaných prvků</t>
  </si>
  <si>
    <t>kpl.</t>
  </si>
  <si>
    <t>979 99-0113.R00</t>
  </si>
  <si>
    <t xml:space="preserve">Poplatek za skládku suti - asfalt </t>
  </si>
  <si>
    <t>1199,97*0,181</t>
  </si>
  <si>
    <t>979 99-9998.R00</t>
  </si>
  <si>
    <t xml:space="preserve">Příplatek k odvozu za každý další 1 km </t>
  </si>
  <si>
    <t>SO 05 Odstranění zpevněných ploch, zídek, oplocení_úprav</t>
  </si>
  <si>
    <t>Slepý rozpočet stavby</t>
  </si>
  <si>
    <t>Rozsochy 145</t>
  </si>
  <si>
    <t>Rozsochy</t>
  </si>
  <si>
    <t>59257</t>
  </si>
  <si>
    <t>00295311</t>
  </si>
  <si>
    <t>1110,0*0,022</t>
  </si>
  <si>
    <t>100,00*0,017</t>
  </si>
  <si>
    <t>1110,00*0,022</t>
  </si>
  <si>
    <t>1000,00*0,017</t>
  </si>
  <si>
    <t>26,12*5</t>
  </si>
  <si>
    <t>1110,00</t>
  </si>
  <si>
    <t>100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</si>
</sst>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19" borderId="10" xfId="0" applyFont="1" applyFill="1" applyBorder="1" applyAlignment="1">
      <alignment wrapText="1"/>
    </xf>
    <xf numFmtId="0" fontId="21" fillId="19" borderId="11" xfId="0" applyFont="1" applyFill="1" applyBorder="1" applyAlignment="1">
      <alignment wrapText="1"/>
    </xf>
    <xf numFmtId="0" fontId="21" fillId="19" borderId="12" xfId="0" applyFont="1" applyFill="1" applyBorder="1" applyAlignment="1">
      <alignment wrapText="1"/>
    </xf>
    <xf numFmtId="0" fontId="21" fillId="19" borderId="10" xfId="0" applyFont="1" applyFill="1" applyBorder="1" applyAlignment="1">
      <alignment horizontal="right" wrapText="1"/>
    </xf>
    <xf numFmtId="0" fontId="18" fillId="19" borderId="11" xfId="0" applyFont="1" applyFill="1" applyBorder="1" applyAlignment="1">
      <alignment/>
    </xf>
    <xf numFmtId="0" fontId="21" fillId="19" borderId="11" xfId="0" applyFont="1" applyFill="1" applyBorder="1" applyAlignment="1">
      <alignment horizontal="right" wrapText="1"/>
    </xf>
    <xf numFmtId="0" fontId="21" fillId="19" borderId="12" xfId="0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right" wrapTex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18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24" borderId="0" xfId="0" applyNumberFormat="1" applyFont="1" applyFill="1" applyBorder="1" applyAlignment="1">
      <alignment vertical="center"/>
    </xf>
    <xf numFmtId="4" fontId="18" fillId="0" borderId="13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17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0" fontId="23" fillId="18" borderId="10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0" fontId="18" fillId="18" borderId="11" xfId="0" applyFont="1" applyFill="1" applyBorder="1" applyAlignment="1">
      <alignment vertical="center"/>
    </xf>
    <xf numFmtId="4" fontId="23" fillId="18" borderId="19" xfId="0" applyNumberFormat="1" applyFont="1" applyFill="1" applyBorder="1" applyAlignment="1">
      <alignment horizontal="right" vertical="center"/>
    </xf>
    <xf numFmtId="4" fontId="23" fillId="18" borderId="20" xfId="0" applyNumberFormat="1" applyFont="1" applyFill="1" applyBorder="1" applyAlignment="1">
      <alignment horizontal="right" vertical="center"/>
    </xf>
    <xf numFmtId="4" fontId="24" fillId="24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21" fillId="19" borderId="10" xfId="0" applyFont="1" applyFill="1" applyBorder="1" applyAlignment="1">
      <alignment vertical="center"/>
    </xf>
    <xf numFmtId="0" fontId="24" fillId="19" borderId="11" xfId="0" applyFont="1" applyFill="1" applyBorder="1" applyAlignment="1">
      <alignment vertical="center"/>
    </xf>
    <xf numFmtId="0" fontId="24" fillId="19" borderId="12" xfId="0" applyFont="1" applyFill="1" applyBorder="1" applyAlignment="1">
      <alignment vertical="center" wrapText="1"/>
    </xf>
    <xf numFmtId="0" fontId="24" fillId="19" borderId="21" xfId="0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164" fontId="20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165" fontId="18" fillId="0" borderId="24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64" fontId="20" fillId="0" borderId="14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1" fillId="18" borderId="10" xfId="0" applyFont="1" applyFill="1" applyBorder="1" applyAlignment="1">
      <alignment vertical="center"/>
    </xf>
    <xf numFmtId="49" fontId="21" fillId="18" borderId="11" xfId="0" applyNumberFormat="1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vertical="center"/>
    </xf>
    <xf numFmtId="164" fontId="20" fillId="18" borderId="12" xfId="0" applyNumberFormat="1" applyFont="1" applyFill="1" applyBorder="1" applyAlignment="1">
      <alignment/>
    </xf>
    <xf numFmtId="3" fontId="21" fillId="18" borderId="21" xfId="0" applyNumberFormat="1" applyFont="1" applyFill="1" applyBorder="1" applyAlignment="1">
      <alignment horizontal="right" vertical="center"/>
    </xf>
    <xf numFmtId="165" fontId="21" fillId="18" borderId="2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21" fillId="19" borderId="21" xfId="0" applyFont="1" applyFill="1" applyBorder="1" applyAlignment="1">
      <alignment vertical="center" wrapText="1"/>
    </xf>
    <xf numFmtId="0" fontId="24" fillId="19" borderId="10" xfId="0" applyFont="1" applyFill="1" applyBorder="1" applyAlignment="1">
      <alignment vertical="center"/>
    </xf>
    <xf numFmtId="49" fontId="20" fillId="0" borderId="23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4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18" borderId="12" xfId="0" applyNumberFormat="1" applyFont="1" applyFill="1" applyBorder="1" applyAlignment="1">
      <alignment horizontal="right" vertical="center"/>
    </xf>
    <xf numFmtId="4" fontId="24" fillId="19" borderId="21" xfId="0" applyNumberFormat="1" applyFont="1" applyFill="1" applyBorder="1" applyAlignment="1">
      <alignment horizontal="center" vertical="center"/>
    </xf>
    <xf numFmtId="165" fontId="20" fillId="0" borderId="23" xfId="0" applyNumberFormat="1" applyFont="1" applyBorder="1" applyAlignment="1">
      <alignment/>
    </xf>
    <xf numFmtId="165" fontId="20" fillId="0" borderId="24" xfId="0" applyNumberFormat="1" applyFont="1" applyBorder="1" applyAlignment="1">
      <alignment/>
    </xf>
    <xf numFmtId="165" fontId="20" fillId="18" borderId="21" xfId="0" applyNumberFormat="1" applyFont="1" applyFill="1" applyBorder="1" applyAlignment="1">
      <alignment/>
    </xf>
    <xf numFmtId="0" fontId="24" fillId="19" borderId="11" xfId="0" applyFont="1" applyFill="1" applyBorder="1" applyAlignment="1">
      <alignment vertical="center" wrapText="1"/>
    </xf>
    <xf numFmtId="0" fontId="24" fillId="19" borderId="11" xfId="0" applyFont="1" applyFill="1" applyBorder="1" applyAlignment="1">
      <alignment horizontal="center" vertical="center" wrapText="1"/>
    </xf>
    <xf numFmtId="164" fontId="20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164" fontId="20" fillId="18" borderId="11" xfId="0" applyNumberFormat="1" applyFont="1" applyFill="1" applyBorder="1" applyAlignment="1">
      <alignment/>
    </xf>
    <xf numFmtId="3" fontId="21" fillId="18" borderId="11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horizontal="centerContinuous" vertical="top"/>
    </xf>
    <xf numFmtId="0" fontId="18" fillId="0" borderId="18" xfId="0" applyFont="1" applyBorder="1" applyAlignment="1">
      <alignment horizontal="centerContinuous"/>
    </xf>
    <xf numFmtId="0" fontId="24" fillId="19" borderId="25" xfId="0" applyFont="1" applyFill="1" applyBorder="1" applyAlignment="1">
      <alignment horizontal="left"/>
    </xf>
    <xf numFmtId="0" fontId="20" fillId="19" borderId="26" xfId="0" applyFont="1" applyFill="1" applyBorder="1" applyAlignment="1">
      <alignment horizontal="centerContinuous"/>
    </xf>
    <xf numFmtId="49" fontId="21" fillId="19" borderId="27" xfId="0" applyNumberFormat="1" applyFont="1" applyFill="1" applyBorder="1" applyAlignment="1">
      <alignment horizontal="left"/>
    </xf>
    <xf numFmtId="49" fontId="20" fillId="19" borderId="26" xfId="0" applyNumberFormat="1" applyFont="1" applyFill="1" applyBorder="1" applyAlignment="1">
      <alignment horizontal="centerContinuous"/>
    </xf>
    <xf numFmtId="0" fontId="20" fillId="0" borderId="28" xfId="0" applyFont="1" applyBorder="1" applyAlignment="1">
      <alignment/>
    </xf>
    <xf numFmtId="49" fontId="20" fillId="0" borderId="29" xfId="0" applyNumberFormat="1" applyFont="1" applyBorder="1" applyAlignment="1">
      <alignment horizontal="left"/>
    </xf>
    <xf numFmtId="0" fontId="18" fillId="0" borderId="30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31" xfId="0" applyFont="1" applyBorder="1" applyAlignment="1">
      <alignment horizontal="left"/>
    </xf>
    <xf numFmtId="0" fontId="24" fillId="0" borderId="30" xfId="0" applyFont="1" applyBorder="1" applyAlignment="1">
      <alignment/>
    </xf>
    <xf numFmtId="49" fontId="20" fillId="0" borderId="31" xfId="0" applyNumberFormat="1" applyFont="1" applyBorder="1" applyAlignment="1">
      <alignment horizontal="left"/>
    </xf>
    <xf numFmtId="49" fontId="24" fillId="19" borderId="30" xfId="0" applyNumberFormat="1" applyFont="1" applyFill="1" applyBorder="1" applyAlignment="1">
      <alignment/>
    </xf>
    <xf numFmtId="49" fontId="18" fillId="19" borderId="12" xfId="0" applyNumberFormat="1" applyFont="1" applyFill="1" applyBorder="1" applyAlignment="1">
      <alignment/>
    </xf>
    <xf numFmtId="49" fontId="24" fillId="19" borderId="11" xfId="0" applyNumberFormat="1" applyFont="1" applyFill="1" applyBorder="1" applyAlignment="1">
      <alignment/>
    </xf>
    <xf numFmtId="49" fontId="18" fillId="19" borderId="11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3" fontId="20" fillId="0" borderId="31" xfId="0" applyNumberFormat="1" applyFont="1" applyBorder="1" applyAlignment="1">
      <alignment horizontal="left"/>
    </xf>
    <xf numFmtId="0" fontId="18" fillId="0" borderId="0" xfId="0" applyFont="1" applyFill="1" applyAlignment="1">
      <alignment/>
    </xf>
    <xf numFmtId="49" fontId="24" fillId="19" borderId="32" xfId="0" applyNumberFormat="1" applyFont="1" applyFill="1" applyBorder="1" applyAlignment="1">
      <alignment/>
    </xf>
    <xf numFmtId="49" fontId="18" fillId="19" borderId="14" xfId="0" applyNumberFormat="1" applyFont="1" applyFill="1" applyBorder="1" applyAlignment="1">
      <alignment/>
    </xf>
    <xf numFmtId="49" fontId="24" fillId="19" borderId="0" xfId="0" applyNumberFormat="1" applyFont="1" applyFill="1" applyBorder="1" applyAlignment="1">
      <alignment/>
    </xf>
    <xf numFmtId="49" fontId="18" fillId="19" borderId="0" xfId="0" applyNumberFormat="1" applyFont="1" applyFill="1" applyBorder="1" applyAlignment="1">
      <alignment/>
    </xf>
    <xf numFmtId="49" fontId="20" fillId="0" borderId="21" xfId="0" applyNumberFormat="1" applyFont="1" applyBorder="1" applyAlignment="1">
      <alignment horizontal="left"/>
    </xf>
    <xf numFmtId="0" fontId="20" fillId="0" borderId="33" xfId="0" applyFont="1" applyBorder="1" applyAlignment="1">
      <alignment/>
    </xf>
    <xf numFmtId="0" fontId="20" fillId="0" borderId="21" xfId="0" applyNumberFormat="1" applyFont="1" applyBorder="1" applyAlignment="1">
      <alignment/>
    </xf>
    <xf numFmtId="0" fontId="20" fillId="0" borderId="34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0" fillId="0" borderId="34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34" xfId="0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18" fillId="0" borderId="37" xfId="0" applyFont="1" applyBorder="1" applyAlignment="1">
      <alignment horizontal="centerContinuous" vertical="center"/>
    </xf>
    <xf numFmtId="0" fontId="18" fillId="0" borderId="38" xfId="0" applyFont="1" applyBorder="1" applyAlignment="1">
      <alignment horizontal="centerContinuous" vertical="center"/>
    </xf>
    <xf numFmtId="0" fontId="24" fillId="19" borderId="19" xfId="0" applyFont="1" applyFill="1" applyBorder="1" applyAlignment="1">
      <alignment horizontal="left"/>
    </xf>
    <xf numFmtId="0" fontId="18" fillId="19" borderId="20" xfId="0" applyFont="1" applyFill="1" applyBorder="1" applyAlignment="1">
      <alignment horizontal="left"/>
    </xf>
    <xf numFmtId="0" fontId="18" fillId="19" borderId="39" xfId="0" applyFont="1" applyFill="1" applyBorder="1" applyAlignment="1">
      <alignment horizontal="centerContinuous"/>
    </xf>
    <xf numFmtId="0" fontId="24" fillId="19" borderId="20" xfId="0" applyFont="1" applyFill="1" applyBorder="1" applyAlignment="1">
      <alignment horizontal="centerContinuous"/>
    </xf>
    <xf numFmtId="0" fontId="18" fillId="19" borderId="20" xfId="0" applyFont="1" applyFill="1" applyBorder="1" applyAlignment="1">
      <alignment horizontal="centerContinuous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25" xfId="0" applyFont="1" applyBorder="1" applyAlignment="1">
      <alignment/>
    </xf>
    <xf numFmtId="3" fontId="18" fillId="0" borderId="27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1" xfId="0" applyFont="1" applyBorder="1" applyAlignment="1">
      <alignment shrinkToFit="1"/>
    </xf>
    <xf numFmtId="0" fontId="18" fillId="0" borderId="43" xfId="0" applyFont="1" applyBorder="1" applyAlignment="1">
      <alignment/>
    </xf>
    <xf numFmtId="0" fontId="18" fillId="0" borderId="32" xfId="0" applyFont="1" applyBorder="1" applyAlignment="1">
      <alignment/>
    </xf>
    <xf numFmtId="3" fontId="18" fillId="0" borderId="44" xfId="0" applyNumberFormat="1" applyFont="1" applyBorder="1" applyAlignment="1">
      <alignment/>
    </xf>
    <xf numFmtId="0" fontId="18" fillId="0" borderId="45" xfId="0" applyFont="1" applyBorder="1" applyAlignment="1">
      <alignment/>
    </xf>
    <xf numFmtId="3" fontId="18" fillId="0" borderId="46" xfId="0" applyNumberFormat="1" applyFont="1" applyBorder="1" applyAlignment="1">
      <alignment/>
    </xf>
    <xf numFmtId="0" fontId="18" fillId="0" borderId="47" xfId="0" applyFont="1" applyBorder="1" applyAlignment="1">
      <alignment/>
    </xf>
    <xf numFmtId="0" fontId="24" fillId="19" borderId="25" xfId="0" applyFont="1" applyFill="1" applyBorder="1" applyAlignment="1">
      <alignment/>
    </xf>
    <xf numFmtId="0" fontId="24" fillId="19" borderId="27" xfId="0" applyFont="1" applyFill="1" applyBorder="1" applyAlignment="1">
      <alignment/>
    </xf>
    <xf numFmtId="0" fontId="24" fillId="19" borderId="26" xfId="0" applyFont="1" applyFill="1" applyBorder="1" applyAlignment="1">
      <alignment/>
    </xf>
    <xf numFmtId="0" fontId="24" fillId="19" borderId="48" xfId="0" applyFont="1" applyFill="1" applyBorder="1" applyAlignment="1">
      <alignment/>
    </xf>
    <xf numFmtId="0" fontId="24" fillId="19" borderId="49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0" xfId="0" applyFont="1" applyBorder="1" applyAlignment="1">
      <alignment horizontal="right"/>
    </xf>
    <xf numFmtId="166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16" xfId="0" applyFont="1" applyBorder="1" applyAlignment="1">
      <alignment/>
    </xf>
    <xf numFmtId="165" fontId="18" fillId="0" borderId="22" xfId="0" applyNumberFormat="1" applyFont="1" applyBorder="1" applyAlignment="1">
      <alignment horizontal="right"/>
    </xf>
    <xf numFmtId="0" fontId="18" fillId="0" borderId="22" xfId="0" applyFont="1" applyBorder="1" applyAlignment="1">
      <alignment/>
    </xf>
    <xf numFmtId="0" fontId="18" fillId="0" borderId="11" xfId="0" applyFont="1" applyBorder="1" applyAlignment="1">
      <alignment/>
    </xf>
    <xf numFmtId="165" fontId="18" fillId="0" borderId="12" xfId="0" applyNumberFormat="1" applyFont="1" applyBorder="1" applyAlignment="1">
      <alignment horizontal="right"/>
    </xf>
    <xf numFmtId="0" fontId="23" fillId="19" borderId="45" xfId="0" applyFont="1" applyFill="1" applyBorder="1" applyAlignment="1">
      <alignment/>
    </xf>
    <xf numFmtId="0" fontId="23" fillId="19" borderId="46" xfId="0" applyFont="1" applyFill="1" applyBorder="1" applyAlignment="1">
      <alignment/>
    </xf>
    <xf numFmtId="0" fontId="23" fillId="19" borderId="47" xfId="0" applyFont="1" applyFill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vertical="justify"/>
    </xf>
    <xf numFmtId="49" fontId="24" fillId="0" borderId="54" xfId="46" applyNumberFormat="1" applyFont="1" applyBorder="1">
      <alignment/>
      <protection/>
    </xf>
    <xf numFmtId="49" fontId="18" fillId="0" borderId="54" xfId="46" applyNumberFormat="1" applyFont="1" applyBorder="1">
      <alignment/>
      <protection/>
    </xf>
    <xf numFmtId="49" fontId="18" fillId="0" borderId="54" xfId="46" applyNumberFormat="1" applyFont="1" applyBorder="1" applyAlignment="1">
      <alignment horizontal="right"/>
      <protection/>
    </xf>
    <xf numFmtId="0" fontId="18" fillId="0" borderId="55" xfId="46" applyFont="1" applyBorder="1">
      <alignment/>
      <protection/>
    </xf>
    <xf numFmtId="49" fontId="18" fillId="0" borderId="54" xfId="0" applyNumberFormat="1" applyFont="1" applyBorder="1" applyAlignment="1">
      <alignment horizontal="left"/>
    </xf>
    <xf numFmtId="0" fontId="18" fillId="0" borderId="56" xfId="0" applyNumberFormat="1" applyFont="1" applyBorder="1" applyAlignment="1">
      <alignment/>
    </xf>
    <xf numFmtId="49" fontId="24" fillId="0" borderId="57" xfId="46" applyNumberFormat="1" applyFont="1" applyBorder="1">
      <alignment/>
      <protection/>
    </xf>
    <xf numFmtId="49" fontId="18" fillId="0" borderId="57" xfId="46" applyNumberFormat="1" applyFont="1" applyBorder="1">
      <alignment/>
      <protection/>
    </xf>
    <xf numFmtId="49" fontId="18" fillId="0" borderId="57" xfId="46" applyNumberFormat="1" applyFont="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19" borderId="19" xfId="0" applyNumberFormat="1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39" xfId="0" applyFont="1" applyFill="1" applyBorder="1" applyAlignment="1">
      <alignment horizontal="center"/>
    </xf>
    <xf numFmtId="0" fontId="24" fillId="19" borderId="58" xfId="0" applyFont="1" applyFill="1" applyBorder="1" applyAlignment="1">
      <alignment horizontal="center"/>
    </xf>
    <xf numFmtId="0" fontId="24" fillId="19" borderId="59" xfId="0" applyFont="1" applyFill="1" applyBorder="1" applyAlignment="1">
      <alignment horizontal="center"/>
    </xf>
    <xf numFmtId="0" fontId="24" fillId="19" borderId="60" xfId="0" applyFont="1" applyFill="1" applyBorder="1" applyAlignment="1">
      <alignment horizontal="center"/>
    </xf>
    <xf numFmtId="3" fontId="18" fillId="0" borderId="50" xfId="0" applyNumberFormat="1" applyFont="1" applyBorder="1" applyAlignment="1">
      <alignment/>
    </xf>
    <xf numFmtId="0" fontId="24" fillId="19" borderId="19" xfId="0" applyFont="1" applyFill="1" applyBorder="1" applyAlignment="1">
      <alignment/>
    </xf>
    <xf numFmtId="0" fontId="24" fillId="19" borderId="20" xfId="0" applyFont="1" applyFill="1" applyBorder="1" applyAlignment="1">
      <alignment/>
    </xf>
    <xf numFmtId="3" fontId="24" fillId="19" borderId="39" xfId="0" applyNumberFormat="1" applyFont="1" applyFill="1" applyBorder="1" applyAlignment="1">
      <alignment/>
    </xf>
    <xf numFmtId="3" fontId="24" fillId="19" borderId="58" xfId="0" applyNumberFormat="1" applyFont="1" applyFill="1" applyBorder="1" applyAlignment="1">
      <alignment/>
    </xf>
    <xf numFmtId="3" fontId="24" fillId="19" borderId="59" xfId="0" applyNumberFormat="1" applyFont="1" applyFill="1" applyBorder="1" applyAlignment="1">
      <alignment/>
    </xf>
    <xf numFmtId="3" fontId="24" fillId="19" borderId="60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Continuous"/>
    </xf>
    <xf numFmtId="0" fontId="18" fillId="19" borderId="49" xfId="0" applyFont="1" applyFill="1" applyBorder="1" applyAlignment="1">
      <alignment/>
    </xf>
    <xf numFmtId="0" fontId="24" fillId="19" borderId="61" xfId="0" applyFont="1" applyFill="1" applyBorder="1" applyAlignment="1">
      <alignment horizontal="right"/>
    </xf>
    <xf numFmtId="0" fontId="24" fillId="19" borderId="27" xfId="0" applyFont="1" applyFill="1" applyBorder="1" applyAlignment="1">
      <alignment horizontal="right"/>
    </xf>
    <xf numFmtId="0" fontId="24" fillId="19" borderId="26" xfId="0" applyFont="1" applyFill="1" applyBorder="1" applyAlignment="1">
      <alignment horizontal="center"/>
    </xf>
    <xf numFmtId="4" fontId="21" fillId="19" borderId="27" xfId="0" applyNumberFormat="1" applyFont="1" applyFill="1" applyBorder="1" applyAlignment="1">
      <alignment horizontal="right"/>
    </xf>
    <xf numFmtId="4" fontId="21" fillId="19" borderId="49" xfId="0" applyNumberFormat="1" applyFont="1" applyFill="1" applyBorder="1" applyAlignment="1">
      <alignment horizontal="right"/>
    </xf>
    <xf numFmtId="0" fontId="18" fillId="0" borderId="35" xfId="0" applyFont="1" applyBorder="1" applyAlignment="1">
      <alignment/>
    </xf>
    <xf numFmtId="3" fontId="18" fillId="0" borderId="42" xfId="0" applyNumberFormat="1" applyFont="1" applyBorder="1" applyAlignment="1">
      <alignment horizontal="right"/>
    </xf>
    <xf numFmtId="165" fontId="18" fillId="0" borderId="21" xfId="0" applyNumberFormat="1" applyFont="1" applyBorder="1" applyAlignment="1">
      <alignment horizontal="right"/>
    </xf>
    <xf numFmtId="3" fontId="18" fillId="0" borderId="51" xfId="0" applyNumberFormat="1" applyFont="1" applyBorder="1" applyAlignment="1">
      <alignment horizontal="right"/>
    </xf>
    <xf numFmtId="4" fontId="18" fillId="0" borderId="41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0" fontId="18" fillId="19" borderId="45" xfId="0" applyFont="1" applyFill="1" applyBorder="1" applyAlignment="1">
      <alignment/>
    </xf>
    <xf numFmtId="0" fontId="24" fillId="19" borderId="46" xfId="0" applyFont="1" applyFill="1" applyBorder="1" applyAlignment="1">
      <alignment/>
    </xf>
    <xf numFmtId="0" fontId="18" fillId="19" borderId="46" xfId="0" applyFont="1" applyFill="1" applyBorder="1" applyAlignment="1">
      <alignment/>
    </xf>
    <xf numFmtId="4" fontId="18" fillId="19" borderId="62" xfId="0" applyNumberFormat="1" applyFont="1" applyFill="1" applyBorder="1" applyAlignment="1">
      <alignment/>
    </xf>
    <xf numFmtId="4" fontId="18" fillId="19" borderId="45" xfId="0" applyNumberFormat="1" applyFont="1" applyFill="1" applyBorder="1" applyAlignment="1">
      <alignment/>
    </xf>
    <xf numFmtId="4" fontId="18" fillId="19" borderId="46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8" fillId="0" borderId="0" xfId="46" applyFont="1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18" fillId="0" borderId="54" xfId="46" applyFont="1" applyBorder="1">
      <alignment/>
      <protection/>
    </xf>
    <xf numFmtId="0" fontId="20" fillId="0" borderId="55" xfId="46" applyFont="1" applyBorder="1" applyAlignment="1">
      <alignment horizontal="right"/>
      <protection/>
    </xf>
    <xf numFmtId="49" fontId="18" fillId="0" borderId="54" xfId="46" applyNumberFormat="1" applyFont="1" applyBorder="1" applyAlignment="1">
      <alignment horizontal="left"/>
      <protection/>
    </xf>
    <xf numFmtId="0" fontId="18" fillId="0" borderId="56" xfId="46" applyFont="1" applyBorder="1">
      <alignment/>
      <protection/>
    </xf>
    <xf numFmtId="0" fontId="18" fillId="0" borderId="57" xfId="46" applyFont="1" applyBorder="1">
      <alignment/>
      <protection/>
    </xf>
    <xf numFmtId="0" fontId="20" fillId="0" borderId="0" xfId="46" applyFont="1">
      <alignment/>
      <protection/>
    </xf>
    <xf numFmtId="0" fontId="18" fillId="0" borderId="0" xfId="46" applyFont="1" applyAlignment="1">
      <alignment horizontal="right"/>
      <protection/>
    </xf>
    <xf numFmtId="0" fontId="18" fillId="0" borderId="0" xfId="46" applyFont="1" applyAlignment="1">
      <alignment/>
      <protection/>
    </xf>
    <xf numFmtId="49" fontId="20" fillId="19" borderId="21" xfId="46" applyNumberFormat="1" applyFont="1" applyFill="1" applyBorder="1">
      <alignment/>
      <protection/>
    </xf>
    <xf numFmtId="0" fontId="20" fillId="19" borderId="12" xfId="46" applyFont="1" applyFill="1" applyBorder="1" applyAlignment="1">
      <alignment horizontal="center"/>
      <protection/>
    </xf>
    <xf numFmtId="0" fontId="20" fillId="19" borderId="12" xfId="46" applyNumberFormat="1" applyFont="1" applyFill="1" applyBorder="1" applyAlignment="1">
      <alignment horizontal="center"/>
      <protection/>
    </xf>
    <xf numFmtId="0" fontId="20" fillId="19" borderId="21" xfId="46" applyFont="1" applyFill="1" applyBorder="1" applyAlignment="1">
      <alignment horizontal="center"/>
      <protection/>
    </xf>
    <xf numFmtId="0" fontId="20" fillId="19" borderId="21" xfId="46" applyFont="1" applyFill="1" applyBorder="1" applyAlignment="1">
      <alignment horizontal="center" wrapText="1"/>
      <protection/>
    </xf>
    <xf numFmtId="0" fontId="24" fillId="0" borderId="24" xfId="46" applyFont="1" applyBorder="1" applyAlignment="1">
      <alignment horizontal="center"/>
      <protection/>
    </xf>
    <xf numFmtId="49" fontId="24" fillId="0" borderId="24" xfId="46" applyNumberFormat="1" applyFont="1" applyBorder="1" applyAlignment="1">
      <alignment horizontal="left"/>
      <protection/>
    </xf>
    <xf numFmtId="0" fontId="24" fillId="0" borderId="10" xfId="46" applyFont="1" applyBorder="1">
      <alignment/>
      <protection/>
    </xf>
    <xf numFmtId="0" fontId="18" fillId="0" borderId="11" xfId="46" applyFont="1" applyBorder="1" applyAlignment="1">
      <alignment horizontal="center"/>
      <protection/>
    </xf>
    <xf numFmtId="0" fontId="18" fillId="0" borderId="11" xfId="46" applyNumberFormat="1" applyFont="1" applyBorder="1" applyAlignment="1">
      <alignment horizontal="right"/>
      <protection/>
    </xf>
    <xf numFmtId="0" fontId="18" fillId="0" borderId="12" xfId="46" applyNumberFormat="1" applyFont="1" applyBorder="1">
      <alignment/>
      <protection/>
    </xf>
    <xf numFmtId="0" fontId="18" fillId="0" borderId="15" xfId="46" applyNumberFormat="1" applyFont="1" applyFill="1" applyBorder="1">
      <alignment/>
      <protection/>
    </xf>
    <xf numFmtId="0" fontId="18" fillId="0" borderId="22" xfId="46" applyNumberFormat="1" applyFont="1" applyFill="1" applyBorder="1">
      <alignment/>
      <protection/>
    </xf>
    <xf numFmtId="0" fontId="18" fillId="0" borderId="15" xfId="46" applyFont="1" applyFill="1" applyBorder="1">
      <alignment/>
      <protection/>
    </xf>
    <xf numFmtId="0" fontId="18" fillId="0" borderId="22" xfId="46" applyFont="1" applyFill="1" applyBorder="1">
      <alignment/>
      <protection/>
    </xf>
    <xf numFmtId="0" fontId="29" fillId="0" borderId="0" xfId="46" applyFont="1">
      <alignment/>
      <protection/>
    </xf>
    <xf numFmtId="0" fontId="25" fillId="0" borderId="23" xfId="46" applyFont="1" applyBorder="1" applyAlignment="1">
      <alignment horizontal="center" vertical="top"/>
      <protection/>
    </xf>
    <xf numFmtId="49" fontId="25" fillId="0" borderId="23" xfId="46" applyNumberFormat="1" applyFont="1" applyBorder="1" applyAlignment="1">
      <alignment horizontal="left" vertical="top"/>
      <protection/>
    </xf>
    <xf numFmtId="0" fontId="25" fillId="0" borderId="23" xfId="46" applyFont="1" applyBorder="1" applyAlignment="1">
      <alignment vertical="top" wrapText="1"/>
      <protection/>
    </xf>
    <xf numFmtId="49" fontId="25" fillId="0" borderId="23" xfId="46" applyNumberFormat="1" applyFont="1" applyBorder="1" applyAlignment="1">
      <alignment horizontal="center" shrinkToFit="1"/>
      <protection/>
    </xf>
    <xf numFmtId="4" fontId="25" fillId="0" borderId="23" xfId="46" applyNumberFormat="1" applyFont="1" applyBorder="1" applyAlignment="1">
      <alignment horizontal="right"/>
      <protection/>
    </xf>
    <xf numFmtId="4" fontId="25" fillId="0" borderId="23" xfId="46" applyNumberFormat="1" applyFont="1" applyBorder="1">
      <alignment/>
      <protection/>
    </xf>
    <xf numFmtId="168" fontId="25" fillId="0" borderId="23" xfId="46" applyNumberFormat="1" applyFont="1" applyBorder="1">
      <alignment/>
      <protection/>
    </xf>
    <xf numFmtId="4" fontId="25" fillId="0" borderId="22" xfId="46" applyNumberFormat="1" applyFont="1" applyBorder="1">
      <alignment/>
      <protection/>
    </xf>
    <xf numFmtId="0" fontId="20" fillId="0" borderId="24" xfId="46" applyFont="1" applyBorder="1" applyAlignment="1">
      <alignment horizontal="center"/>
      <protection/>
    </xf>
    <xf numFmtId="4" fontId="18" fillId="0" borderId="14" xfId="46" applyNumberFormat="1" applyFont="1" applyBorder="1">
      <alignment/>
      <protection/>
    </xf>
    <xf numFmtId="0" fontId="31" fillId="0" borderId="0" xfId="46" applyFont="1" applyAlignment="1">
      <alignment wrapText="1"/>
      <protection/>
    </xf>
    <xf numFmtId="49" fontId="20" fillId="0" borderId="24" xfId="46" applyNumberFormat="1" applyFont="1" applyBorder="1" applyAlignment="1">
      <alignment horizontal="right"/>
      <protection/>
    </xf>
    <xf numFmtId="4" fontId="32" fillId="25" borderId="63" xfId="46" applyNumberFormat="1" applyFont="1" applyFill="1" applyBorder="1" applyAlignment="1">
      <alignment horizontal="right" wrapText="1"/>
      <protection/>
    </xf>
    <xf numFmtId="0" fontId="32" fillId="25" borderId="13" xfId="46" applyFont="1" applyFill="1" applyBorder="1" applyAlignment="1">
      <alignment horizontal="left" wrapText="1"/>
      <protection/>
    </xf>
    <xf numFmtId="0" fontId="32" fillId="0" borderId="14" xfId="0" applyFont="1" applyBorder="1" applyAlignment="1">
      <alignment horizontal="right"/>
    </xf>
    <xf numFmtId="0" fontId="18" fillId="0" borderId="13" xfId="46" applyFont="1" applyBorder="1">
      <alignment/>
      <protection/>
    </xf>
    <xf numFmtId="0" fontId="18" fillId="0" borderId="0" xfId="46" applyFont="1" applyBorder="1">
      <alignment/>
      <protection/>
    </xf>
    <xf numFmtId="0" fontId="18" fillId="19" borderId="21" xfId="46" applyFont="1" applyFill="1" applyBorder="1" applyAlignment="1">
      <alignment horizontal="center"/>
      <protection/>
    </xf>
    <xf numFmtId="49" fontId="34" fillId="19" borderId="21" xfId="46" applyNumberFormat="1" applyFont="1" applyFill="1" applyBorder="1" applyAlignment="1">
      <alignment horizontal="left"/>
      <protection/>
    </xf>
    <xf numFmtId="0" fontId="34" fillId="19" borderId="10" xfId="46" applyFont="1" applyFill="1" applyBorder="1">
      <alignment/>
      <protection/>
    </xf>
    <xf numFmtId="0" fontId="18" fillId="19" borderId="11" xfId="46" applyFont="1" applyFill="1" applyBorder="1" applyAlignment="1">
      <alignment horizontal="center"/>
      <protection/>
    </xf>
    <xf numFmtId="4" fontId="18" fillId="19" borderId="11" xfId="46" applyNumberFormat="1" applyFont="1" applyFill="1" applyBorder="1" applyAlignment="1">
      <alignment horizontal="right"/>
      <protection/>
    </xf>
    <xf numFmtId="4" fontId="18" fillId="19" borderId="12" xfId="46" applyNumberFormat="1" applyFont="1" applyFill="1" applyBorder="1" applyAlignment="1">
      <alignment horizontal="right"/>
      <protection/>
    </xf>
    <xf numFmtId="4" fontId="24" fillId="19" borderId="21" xfId="46" applyNumberFormat="1" applyFont="1" applyFill="1" applyBorder="1">
      <alignment/>
      <protection/>
    </xf>
    <xf numFmtId="0" fontId="18" fillId="19" borderId="11" xfId="46" applyFont="1" applyFill="1" applyBorder="1">
      <alignment/>
      <protection/>
    </xf>
    <xf numFmtId="4" fontId="24" fillId="19" borderId="12" xfId="46" applyNumberFormat="1" applyFont="1" applyFill="1" applyBorder="1">
      <alignment/>
      <protection/>
    </xf>
    <xf numFmtId="3" fontId="18" fillId="0" borderId="0" xfId="46" applyNumberFormat="1" applyFont="1">
      <alignment/>
      <protection/>
    </xf>
    <xf numFmtId="0" fontId="35" fillId="0" borderId="0" xfId="46" applyFont="1" applyAlignment="1">
      <alignment/>
      <protection/>
    </xf>
    <xf numFmtId="0" fontId="36" fillId="0" borderId="0" xfId="46" applyFont="1" applyBorder="1">
      <alignment/>
      <protection/>
    </xf>
    <xf numFmtId="3" fontId="36" fillId="0" borderId="0" xfId="46" applyNumberFormat="1" applyFont="1" applyBorder="1" applyAlignment="1">
      <alignment horizontal="right"/>
      <protection/>
    </xf>
    <xf numFmtId="4" fontId="36" fillId="0" borderId="0" xfId="46" applyNumberFormat="1" applyFont="1" applyBorder="1">
      <alignment/>
      <protection/>
    </xf>
    <xf numFmtId="0" fontId="35" fillId="0" borderId="0" xfId="46" applyFont="1" applyBorder="1" applyAlignment="1">
      <alignment/>
      <protection/>
    </xf>
    <xf numFmtId="0" fontId="18" fillId="0" borderId="0" xfId="46" applyFont="1" applyBorder="1" applyAlignment="1">
      <alignment horizontal="right"/>
      <protection/>
    </xf>
    <xf numFmtId="49" fontId="20" fillId="0" borderId="32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3" fontId="31" fillId="0" borderId="0" xfId="46" applyNumberFormat="1" applyFont="1" applyAlignment="1">
      <alignment wrapText="1"/>
      <protection/>
    </xf>
    <xf numFmtId="4" fontId="30" fillId="25" borderId="63" xfId="46" applyNumberFormat="1" applyFont="1" applyFill="1" applyBorder="1" applyAlignment="1">
      <alignment horizontal="right" wrapText="1"/>
      <protection/>
    </xf>
    <xf numFmtId="0" fontId="20" fillId="0" borderId="21" xfId="0" applyFont="1" applyBorder="1" applyAlignment="1">
      <alignment horizontal="center"/>
    </xf>
    <xf numFmtId="0" fontId="18" fillId="0" borderId="45" xfId="0" applyFont="1" applyBorder="1" applyAlignment="1">
      <alignment horizontal="center" shrinkToFit="1"/>
    </xf>
    <xf numFmtId="49" fontId="37" fillId="0" borderId="23" xfId="46" applyNumberFormat="1" applyFont="1" applyBorder="1" applyAlignment="1">
      <alignment horizontal="left" vertical="top"/>
      <protection/>
    </xf>
    <xf numFmtId="0" fontId="37" fillId="0" borderId="23" xfId="46" applyFont="1" applyBorder="1" applyAlignment="1">
      <alignment vertical="top" wrapText="1"/>
      <protection/>
    </xf>
    <xf numFmtId="49" fontId="37" fillId="0" borderId="23" xfId="46" applyNumberFormat="1" applyFont="1" applyBorder="1" applyAlignment="1">
      <alignment horizontal="center" shrinkToFit="1"/>
      <protection/>
    </xf>
    <xf numFmtId="4" fontId="37" fillId="0" borderId="23" xfId="46" applyNumberFormat="1" applyFont="1" applyBorder="1" applyAlignment="1">
      <alignment horizontal="right"/>
      <protection/>
    </xf>
    <xf numFmtId="0" fontId="38" fillId="19" borderId="11" xfId="46" applyFont="1" applyFill="1" applyBorder="1" applyAlignment="1">
      <alignment horizontal="center"/>
      <protection/>
    </xf>
    <xf numFmtId="4" fontId="38" fillId="19" borderId="11" xfId="46" applyNumberFormat="1" applyFont="1" applyFill="1" applyBorder="1" applyAlignment="1">
      <alignment horizontal="right"/>
      <protection/>
    </xf>
    <xf numFmtId="3" fontId="23" fillId="17" borderId="20" xfId="0" applyNumberFormat="1" applyFont="1" applyFill="1" applyBorder="1" applyAlignment="1">
      <alignment horizontal="right" vertical="center"/>
    </xf>
    <xf numFmtId="3" fontId="23" fillId="17" borderId="58" xfId="0" applyNumberFormat="1" applyFont="1" applyFill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18" fillId="0" borderId="65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167" fontId="18" fillId="0" borderId="10" xfId="0" applyNumberFormat="1" applyFont="1" applyBorder="1" applyAlignment="1">
      <alignment horizontal="right" indent="2"/>
    </xf>
    <xf numFmtId="167" fontId="18" fillId="0" borderId="34" xfId="0" applyNumberFormat="1" applyFont="1" applyBorder="1" applyAlignment="1">
      <alignment horizontal="right" indent="2"/>
    </xf>
    <xf numFmtId="167" fontId="23" fillId="19" borderId="66" xfId="0" applyNumberFormat="1" applyFont="1" applyFill="1" applyBorder="1" applyAlignment="1">
      <alignment horizontal="right" indent="2"/>
    </xf>
    <xf numFmtId="167" fontId="23" fillId="19" borderId="62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18" fillId="0" borderId="47" xfId="0" applyFont="1" applyBorder="1" applyAlignment="1">
      <alignment horizontal="center" shrinkToFit="1"/>
    </xf>
    <xf numFmtId="0" fontId="20" fillId="0" borderId="2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8" fillId="0" borderId="67" xfId="46" applyFont="1" applyBorder="1" applyAlignment="1">
      <alignment horizontal="center"/>
      <protection/>
    </xf>
    <xf numFmtId="0" fontId="18" fillId="0" borderId="68" xfId="46" applyFont="1" applyBorder="1" applyAlignment="1">
      <alignment horizontal="center"/>
      <protection/>
    </xf>
    <xf numFmtId="0" fontId="18" fillId="0" borderId="69" xfId="46" applyFont="1" applyBorder="1" applyAlignment="1">
      <alignment horizontal="center"/>
      <protection/>
    </xf>
    <xf numFmtId="0" fontId="18" fillId="0" borderId="70" xfId="46" applyFont="1" applyBorder="1" applyAlignment="1">
      <alignment horizontal="center"/>
      <protection/>
    </xf>
    <xf numFmtId="0" fontId="18" fillId="0" borderId="71" xfId="46" applyFont="1" applyBorder="1" applyAlignment="1">
      <alignment horizontal="left"/>
      <protection/>
    </xf>
    <xf numFmtId="0" fontId="18" fillId="0" borderId="57" xfId="46" applyFont="1" applyBorder="1" applyAlignment="1">
      <alignment horizontal="left"/>
      <protection/>
    </xf>
    <xf numFmtId="0" fontId="18" fillId="0" borderId="72" xfId="46" applyFont="1" applyBorder="1" applyAlignment="1">
      <alignment horizontal="left"/>
      <protection/>
    </xf>
    <xf numFmtId="3" fontId="24" fillId="19" borderId="46" xfId="0" applyNumberFormat="1" applyFont="1" applyFill="1" applyBorder="1" applyAlignment="1">
      <alignment horizontal="right"/>
    </xf>
    <xf numFmtId="3" fontId="24" fillId="19" borderId="62" xfId="0" applyNumberFormat="1" applyFont="1" applyFill="1" applyBorder="1" applyAlignment="1">
      <alignment horizontal="right"/>
    </xf>
    <xf numFmtId="49" fontId="32" fillId="25" borderId="73" xfId="46" applyNumberFormat="1" applyFont="1" applyFill="1" applyBorder="1" applyAlignment="1">
      <alignment horizontal="left" wrapText="1"/>
      <protection/>
    </xf>
    <xf numFmtId="49" fontId="33" fillId="0" borderId="74" xfId="0" applyNumberFormat="1" applyFont="1" applyBorder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18" fillId="0" borderId="69" xfId="46" applyNumberFormat="1" applyFont="1" applyBorder="1" applyAlignment="1">
      <alignment horizontal="center"/>
      <protection/>
    </xf>
    <xf numFmtId="0" fontId="18" fillId="0" borderId="71" xfId="46" applyFont="1" applyBorder="1" applyAlignment="1">
      <alignment horizontal="center" shrinkToFit="1"/>
      <protection/>
    </xf>
    <xf numFmtId="0" fontId="18" fillId="0" borderId="57" xfId="46" applyFont="1" applyBorder="1" applyAlignment="1">
      <alignment horizontal="center" shrinkToFit="1"/>
      <protection/>
    </xf>
    <xf numFmtId="0" fontId="18" fillId="0" borderId="72" xfId="46" applyFont="1" applyBorder="1" applyAlignment="1">
      <alignment horizontal="center" shrinkToFit="1"/>
      <protection/>
    </xf>
    <xf numFmtId="49" fontId="30" fillId="25" borderId="73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84"/>
  <sheetViews>
    <sheetView showGridLines="0" zoomScaleSheetLayoutView="75" zoomScalePageLayoutView="0" workbookViewId="0" topLeftCell="B34">
      <selection activeCell="I22" sqref="I22:J22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434</v>
      </c>
      <c r="E2" s="5"/>
      <c r="F2" s="4"/>
      <c r="G2" s="6"/>
      <c r="H2" s="7" t="s">
        <v>0</v>
      </c>
      <c r="I2" s="8">
        <f ca="1">TODAY()</f>
        <v>40988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284</v>
      </c>
      <c r="H7" s="18" t="s">
        <v>4</v>
      </c>
      <c r="I7" s="2" t="s">
        <v>438</v>
      </c>
      <c r="J7" s="17"/>
      <c r="K7" s="17"/>
    </row>
    <row r="8" spans="4:11" ht="12.75">
      <c r="D8" s="17" t="s">
        <v>435</v>
      </c>
      <c r="H8" s="18" t="s">
        <v>5</v>
      </c>
      <c r="J8" s="17"/>
      <c r="K8" s="17"/>
    </row>
    <row r="9" spans="3:10" ht="12.75">
      <c r="C9" s="18" t="s">
        <v>437</v>
      </c>
      <c r="D9" s="17" t="s">
        <v>436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14</v>
      </c>
      <c r="E19" s="31" t="s">
        <v>12</v>
      </c>
      <c r="F19" s="32"/>
      <c r="G19" s="33"/>
      <c r="H19" s="33"/>
      <c r="I19" s="309">
        <f>ROUND(G35,0)</f>
        <v>0</v>
      </c>
      <c r="J19" s="310"/>
      <c r="K19" s="34"/>
    </row>
    <row r="20" spans="2:11" ht="12.75">
      <c r="B20" s="28" t="s">
        <v>13</v>
      </c>
      <c r="C20" s="29"/>
      <c r="D20" s="30">
        <f>SazbaDPH1</f>
        <v>14</v>
      </c>
      <c r="E20" s="31" t="s">
        <v>12</v>
      </c>
      <c r="F20" s="35"/>
      <c r="G20" s="36"/>
      <c r="H20" s="36"/>
      <c r="I20" s="311">
        <f>ROUND(I19*D20/100,0)</f>
        <v>0</v>
      </c>
      <c r="J20" s="312"/>
      <c r="K20" s="34"/>
    </row>
    <row r="21" spans="2:11" ht="12.75">
      <c r="B21" s="28" t="s">
        <v>11</v>
      </c>
      <c r="C21" s="29"/>
      <c r="D21" s="30">
        <v>20</v>
      </c>
      <c r="E21" s="31" t="s">
        <v>12</v>
      </c>
      <c r="F21" s="35"/>
      <c r="G21" s="36"/>
      <c r="H21" s="36"/>
      <c r="I21" s="311">
        <f>ROUND(H35,0)</f>
        <v>0</v>
      </c>
      <c r="J21" s="312"/>
      <c r="K21" s="34"/>
    </row>
    <row r="22" spans="2:11" ht="13.5" thickBot="1">
      <c r="B22" s="28" t="s">
        <v>13</v>
      </c>
      <c r="C22" s="29"/>
      <c r="D22" s="30">
        <f>SazbaDPH2</f>
        <v>20</v>
      </c>
      <c r="E22" s="31" t="s">
        <v>12</v>
      </c>
      <c r="F22" s="37"/>
      <c r="G22" s="38"/>
      <c r="H22" s="38"/>
      <c r="I22" s="313">
        <f>ROUND(I21*D21/100,0)</f>
        <v>0</v>
      </c>
      <c r="J22" s="314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7">
        <f>SUM(I19:I22)</f>
        <v>0</v>
      </c>
      <c r="J23" s="308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14 %</v>
      </c>
      <c r="H29" s="50" t="str">
        <f>CONCATENATE("Základ DPH ",SazbaDPH2," %")</f>
        <v>Základ DPH 20 %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 aca="true" t="shared" si="0" ref="J30:J35">IF(CelkemObjekty=0,"",F30/CelkemObjekty*100)</f>
      </c>
    </row>
    <row r="31" spans="2:10" ht="12.75">
      <c r="B31" s="60" t="s">
        <v>287</v>
      </c>
      <c r="C31" s="61" t="s">
        <v>288</v>
      </c>
      <c r="D31" s="62"/>
      <c r="E31" s="63"/>
      <c r="F31" s="64">
        <f>G31+H31+I31</f>
        <v>0</v>
      </c>
      <c r="G31" s="65">
        <v>0</v>
      </c>
      <c r="H31" s="66">
        <v>0</v>
      </c>
      <c r="I31" s="66">
        <f>(G31*SazbaDPH1)/100+(H31*SazbaDPH2)/100</f>
        <v>0</v>
      </c>
      <c r="J31" s="59">
        <f t="shared" si="0"/>
      </c>
    </row>
    <row r="32" spans="2:10" ht="12.75">
      <c r="B32" s="60" t="s">
        <v>336</v>
      </c>
      <c r="C32" s="61" t="s">
        <v>337</v>
      </c>
      <c r="D32" s="62"/>
      <c r="E32" s="63"/>
      <c r="F32" s="64">
        <f>G32+H32+I32</f>
        <v>0</v>
      </c>
      <c r="G32" s="65">
        <v>0</v>
      </c>
      <c r="H32" s="66">
        <v>0</v>
      </c>
      <c r="I32" s="66">
        <f>(G32*SazbaDPH1)/100+(H32*SazbaDPH2)/100</f>
        <v>0</v>
      </c>
      <c r="J32" s="59">
        <f t="shared" si="0"/>
      </c>
    </row>
    <row r="33" spans="2:10" ht="12.75">
      <c r="B33" s="60" t="s">
        <v>383</v>
      </c>
      <c r="C33" s="61" t="s">
        <v>384</v>
      </c>
      <c r="D33" s="62"/>
      <c r="E33" s="63"/>
      <c r="F33" s="64">
        <f>G33+H33+I33</f>
        <v>0</v>
      </c>
      <c r="G33" s="65">
        <v>0</v>
      </c>
      <c r="H33" s="66">
        <v>0</v>
      </c>
      <c r="I33" s="66">
        <f>(G33*SazbaDPH1)/100+(H33*SazbaDPH2)/100</f>
        <v>0</v>
      </c>
      <c r="J33" s="59">
        <f t="shared" si="0"/>
      </c>
    </row>
    <row r="34" spans="2:10" ht="12.75">
      <c r="B34" s="60" t="s">
        <v>406</v>
      </c>
      <c r="C34" s="61" t="s">
        <v>407</v>
      </c>
      <c r="D34" s="62"/>
      <c r="E34" s="63"/>
      <c r="F34" s="64">
        <f>G34+H34+I34</f>
        <v>0</v>
      </c>
      <c r="G34" s="65">
        <v>0</v>
      </c>
      <c r="H34" s="66">
        <v>0</v>
      </c>
      <c r="I34" s="66">
        <f>(G34*SazbaDPH1)/100+(H34*SazbaDPH2)/100</f>
        <v>0</v>
      </c>
      <c r="J34" s="59">
        <f t="shared" si="0"/>
      </c>
    </row>
    <row r="35" spans="2:10" ht="17.25" customHeight="1">
      <c r="B35" s="67" t="s">
        <v>19</v>
      </c>
      <c r="C35" s="68"/>
      <c r="D35" s="69"/>
      <c r="E35" s="70"/>
      <c r="F35" s="71">
        <f>SUM(F30:F34)</f>
        <v>0</v>
      </c>
      <c r="G35" s="71">
        <f>SUM(G30:G34)</f>
        <v>0</v>
      </c>
      <c r="H35" s="71">
        <f>SUM(H30:H34)</f>
        <v>0</v>
      </c>
      <c r="I35" s="71">
        <f>SUM(I30:I34)</f>
        <v>0</v>
      </c>
      <c r="J35" s="72">
        <f t="shared" si="0"/>
      </c>
    </row>
    <row r="36" spans="2:11" ht="12.75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9.7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7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18">
      <c r="B39" s="13" t="s">
        <v>20</v>
      </c>
      <c r="C39" s="45"/>
      <c r="D39" s="45"/>
      <c r="E39" s="45"/>
      <c r="F39" s="45"/>
      <c r="G39" s="45"/>
      <c r="H39" s="45"/>
      <c r="I39" s="45"/>
      <c r="J39" s="45"/>
      <c r="K39" s="73"/>
    </row>
    <row r="40" ht="12.75">
      <c r="K40" s="73"/>
    </row>
    <row r="41" spans="2:10" ht="25.5">
      <c r="B41" s="74" t="s">
        <v>21</v>
      </c>
      <c r="C41" s="75" t="s">
        <v>22</v>
      </c>
      <c r="D41" s="48"/>
      <c r="E41" s="49"/>
      <c r="F41" s="50" t="s">
        <v>17</v>
      </c>
      <c r="G41" s="51" t="str">
        <f>CONCATENATE("Základ DPH ",SazbaDPH1," %")</f>
        <v>Základ DPH 14 %</v>
      </c>
      <c r="H41" s="50" t="str">
        <f>CONCATENATE("Základ DPH ",SazbaDPH2," %")</f>
        <v>Základ DPH 20 %</v>
      </c>
      <c r="I41" s="51" t="s">
        <v>18</v>
      </c>
      <c r="J41" s="50" t="s">
        <v>12</v>
      </c>
    </row>
    <row r="42" spans="2:10" ht="12.75">
      <c r="B42" s="76" t="s">
        <v>106</v>
      </c>
      <c r="C42" s="77" t="s">
        <v>286</v>
      </c>
      <c r="D42" s="54"/>
      <c r="E42" s="55"/>
      <c r="F42" s="56">
        <f>G42+H42+I42</f>
        <v>0</v>
      </c>
      <c r="G42" s="57">
        <v>0</v>
      </c>
      <c r="H42" s="58">
        <v>0</v>
      </c>
      <c r="I42" s="65">
        <f>(G42*SazbaDPH1)/100+(H42*SazbaDPH2)/100</f>
        <v>0</v>
      </c>
      <c r="J42" s="59">
        <f aca="true" t="shared" si="1" ref="J42:J47">IF(CelkemObjekty=0,"",F42/CelkemObjekty*100)</f>
      </c>
    </row>
    <row r="43" spans="2:10" ht="12.75">
      <c r="B43" s="78" t="s">
        <v>287</v>
      </c>
      <c r="C43" s="79" t="s">
        <v>335</v>
      </c>
      <c r="D43" s="62"/>
      <c r="E43" s="63"/>
      <c r="F43" s="64">
        <f>G43+H43+I43</f>
        <v>0</v>
      </c>
      <c r="G43" s="65">
        <v>0</v>
      </c>
      <c r="H43" s="66">
        <v>0</v>
      </c>
      <c r="I43" s="65">
        <f>(G43*SazbaDPH1)/100+(H43*SazbaDPH2)/100</f>
        <v>0</v>
      </c>
      <c r="J43" s="59">
        <f t="shared" si="1"/>
      </c>
    </row>
    <row r="44" spans="2:10" ht="12.75">
      <c r="B44" s="78" t="s">
        <v>336</v>
      </c>
      <c r="C44" s="79" t="s">
        <v>382</v>
      </c>
      <c r="D44" s="62"/>
      <c r="E44" s="63"/>
      <c r="F44" s="64">
        <f>G44+H44+I44</f>
        <v>0</v>
      </c>
      <c r="G44" s="65">
        <v>0</v>
      </c>
      <c r="H44" s="66">
        <v>0</v>
      </c>
      <c r="I44" s="65">
        <f>(G44*SazbaDPH1)/100+(H44*SazbaDPH2)/100</f>
        <v>0</v>
      </c>
      <c r="J44" s="59">
        <f t="shared" si="1"/>
      </c>
    </row>
    <row r="45" spans="2:10" ht="12.75">
      <c r="B45" s="78" t="s">
        <v>383</v>
      </c>
      <c r="C45" s="79" t="s">
        <v>405</v>
      </c>
      <c r="D45" s="62"/>
      <c r="E45" s="63"/>
      <c r="F45" s="64">
        <f>G45+H45+I45</f>
        <v>0</v>
      </c>
      <c r="G45" s="65">
        <v>0</v>
      </c>
      <c r="H45" s="66">
        <v>0</v>
      </c>
      <c r="I45" s="65">
        <f>(G45*SazbaDPH1)/100+(H45*SazbaDPH2)/100</f>
        <v>0</v>
      </c>
      <c r="J45" s="59">
        <f t="shared" si="1"/>
      </c>
    </row>
    <row r="46" spans="2:10" ht="12.75">
      <c r="B46" s="78" t="s">
        <v>406</v>
      </c>
      <c r="C46" s="79" t="s">
        <v>433</v>
      </c>
      <c r="D46" s="62"/>
      <c r="E46" s="63"/>
      <c r="F46" s="64">
        <f>G46+H46+I46</f>
        <v>0</v>
      </c>
      <c r="G46" s="65">
        <v>0</v>
      </c>
      <c r="H46" s="66">
        <v>0</v>
      </c>
      <c r="I46" s="65">
        <f>(G46*SazbaDPH1)/100+(H46*SazbaDPH2)/100</f>
        <v>0</v>
      </c>
      <c r="J46" s="59">
        <f t="shared" si="1"/>
      </c>
    </row>
    <row r="47" spans="2:10" ht="12.75">
      <c r="B47" s="67" t="s">
        <v>19</v>
      </c>
      <c r="C47" s="68"/>
      <c r="D47" s="69"/>
      <c r="E47" s="70"/>
      <c r="F47" s="71">
        <f>SUM(F42:F46)</f>
        <v>0</v>
      </c>
      <c r="G47" s="80">
        <f>SUM(G42:G46)</f>
        <v>0</v>
      </c>
      <c r="H47" s="71">
        <f>SUM(H42:H46)</f>
        <v>0</v>
      </c>
      <c r="I47" s="80">
        <f>SUM(I42:I46)</f>
        <v>0</v>
      </c>
      <c r="J47" s="72">
        <f t="shared" si="1"/>
      </c>
    </row>
    <row r="48" ht="9" customHeight="1"/>
    <row r="49" ht="6" customHeight="1"/>
    <row r="50" ht="3" customHeight="1"/>
    <row r="51" ht="6.75" customHeight="1"/>
    <row r="52" spans="2:10" ht="20.25" customHeight="1">
      <c r="B52" s="13" t="s">
        <v>23</v>
      </c>
      <c r="C52" s="45"/>
      <c r="D52" s="45"/>
      <c r="E52" s="45"/>
      <c r="F52" s="45"/>
      <c r="G52" s="45"/>
      <c r="H52" s="45"/>
      <c r="I52" s="45"/>
      <c r="J52" s="45"/>
    </row>
    <row r="53" ht="9" customHeight="1"/>
    <row r="54" spans="2:10" ht="12.75">
      <c r="B54" s="47" t="s">
        <v>24</v>
      </c>
      <c r="C54" s="48"/>
      <c r="D54" s="48"/>
      <c r="E54" s="50" t="s">
        <v>12</v>
      </c>
      <c r="F54" s="50" t="s">
        <v>25</v>
      </c>
      <c r="G54" s="51" t="s">
        <v>26</v>
      </c>
      <c r="H54" s="50" t="s">
        <v>27</v>
      </c>
      <c r="I54" s="51" t="s">
        <v>28</v>
      </c>
      <c r="J54" s="81" t="s">
        <v>29</v>
      </c>
    </row>
    <row r="55" spans="2:10" ht="12.75">
      <c r="B55" s="52" t="s">
        <v>98</v>
      </c>
      <c r="C55" s="53" t="s">
        <v>99</v>
      </c>
      <c r="D55" s="54"/>
      <c r="E55" s="82">
        <f aca="true" t="shared" si="2" ref="E55:E65">IF(SUM(SoucetDilu)=0,"",SUM(F55:J55)/SUM(SoucetDilu)*100)</f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</row>
    <row r="56" spans="2:10" ht="12.75">
      <c r="B56" s="60" t="s">
        <v>212</v>
      </c>
      <c r="C56" s="61" t="s">
        <v>213</v>
      </c>
      <c r="D56" s="62"/>
      <c r="E56" s="83">
        <f t="shared" si="2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225</v>
      </c>
      <c r="C57" s="61" t="s">
        <v>226</v>
      </c>
      <c r="D57" s="62"/>
      <c r="E57" s="83">
        <f t="shared" si="2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249</v>
      </c>
      <c r="C58" s="61" t="s">
        <v>250</v>
      </c>
      <c r="D58" s="62"/>
      <c r="E58" s="83">
        <f t="shared" si="2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110</v>
      </c>
      <c r="C59" s="61" t="s">
        <v>111</v>
      </c>
      <c r="D59" s="62"/>
      <c r="E59" s="83">
        <f t="shared" si="2"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122</v>
      </c>
      <c r="C60" s="61" t="s">
        <v>123</v>
      </c>
      <c r="D60" s="62"/>
      <c r="E60" s="83">
        <f t="shared" si="2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191</v>
      </c>
      <c r="C61" s="61" t="s">
        <v>192</v>
      </c>
      <c r="D61" s="62"/>
      <c r="E61" s="83">
        <f t="shared" si="2"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197</v>
      </c>
      <c r="C62" s="61" t="s">
        <v>198</v>
      </c>
      <c r="D62" s="62"/>
      <c r="E62" s="83">
        <f t="shared" si="2"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207</v>
      </c>
      <c r="C63" s="61" t="s">
        <v>208</v>
      </c>
      <c r="D63" s="62"/>
      <c r="E63" s="83">
        <f t="shared" si="2"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261</v>
      </c>
      <c r="C64" s="61" t="s">
        <v>262</v>
      </c>
      <c r="D64" s="62"/>
      <c r="E64" s="83">
        <f t="shared" si="2"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7" t="s">
        <v>19</v>
      </c>
      <c r="C65" s="68"/>
      <c r="D65" s="69"/>
      <c r="E65" s="84">
        <f t="shared" si="2"/>
      </c>
      <c r="F65" s="71">
        <f>SUM(F55:F64)</f>
        <v>0</v>
      </c>
      <c r="G65" s="80">
        <f>SUM(G55:G64)</f>
        <v>0</v>
      </c>
      <c r="H65" s="71">
        <f>SUM(H55:H64)</f>
        <v>0</v>
      </c>
      <c r="I65" s="80">
        <f>SUM(I55:I64)</f>
        <v>0</v>
      </c>
      <c r="J65" s="71">
        <f>SUM(J55:J64)</f>
        <v>0</v>
      </c>
    </row>
    <row r="67" ht="2.25" customHeight="1"/>
    <row r="68" ht="1.5" customHeight="1"/>
    <row r="69" ht="0.75" customHeight="1"/>
    <row r="70" ht="0.75" customHeight="1"/>
    <row r="71" ht="0.75" customHeight="1"/>
    <row r="72" spans="2:10" ht="18">
      <c r="B72" s="13" t="s">
        <v>30</v>
      </c>
      <c r="C72" s="45"/>
      <c r="D72" s="45"/>
      <c r="E72" s="45"/>
      <c r="F72" s="45"/>
      <c r="G72" s="45"/>
      <c r="H72" s="45"/>
      <c r="I72" s="45"/>
      <c r="J72" s="45"/>
    </row>
    <row r="74" spans="2:10" ht="12.75">
      <c r="B74" s="47" t="s">
        <v>31</v>
      </c>
      <c r="C74" s="48"/>
      <c r="D74" s="48"/>
      <c r="E74" s="85"/>
      <c r="F74" s="86"/>
      <c r="G74" s="51"/>
      <c r="H74" s="50" t="s">
        <v>17</v>
      </c>
      <c r="I74" s="1"/>
      <c r="J74" s="1"/>
    </row>
    <row r="75" spans="2:10" ht="12.75">
      <c r="B75" s="52" t="s">
        <v>276</v>
      </c>
      <c r="C75" s="53"/>
      <c r="D75" s="54"/>
      <c r="E75" s="87"/>
      <c r="F75" s="88"/>
      <c r="G75" s="57"/>
      <c r="H75" s="58">
        <v>0</v>
      </c>
      <c r="I75" s="1"/>
      <c r="J75" s="1"/>
    </row>
    <row r="76" spans="2:10" ht="12.75">
      <c r="B76" s="60" t="s">
        <v>277</v>
      </c>
      <c r="C76" s="61"/>
      <c r="D76" s="62"/>
      <c r="E76" s="89"/>
      <c r="F76" s="90"/>
      <c r="G76" s="65"/>
      <c r="H76" s="66">
        <v>0</v>
      </c>
      <c r="I76" s="1"/>
      <c r="J76" s="1"/>
    </row>
    <row r="77" spans="2:10" ht="12.75">
      <c r="B77" s="60" t="s">
        <v>278</v>
      </c>
      <c r="C77" s="61"/>
      <c r="D77" s="62"/>
      <c r="E77" s="89"/>
      <c r="F77" s="90"/>
      <c r="G77" s="65"/>
      <c r="H77" s="66">
        <v>0</v>
      </c>
      <c r="I77" s="1"/>
      <c r="J77" s="1"/>
    </row>
    <row r="78" spans="2:10" ht="12.75">
      <c r="B78" s="60" t="s">
        <v>279</v>
      </c>
      <c r="C78" s="61"/>
      <c r="D78" s="62"/>
      <c r="E78" s="89"/>
      <c r="F78" s="90"/>
      <c r="G78" s="65"/>
      <c r="H78" s="66">
        <v>0</v>
      </c>
      <c r="I78" s="1"/>
      <c r="J78" s="1"/>
    </row>
    <row r="79" spans="2:10" ht="12.75">
      <c r="B79" s="60" t="s">
        <v>280</v>
      </c>
      <c r="C79" s="61"/>
      <c r="D79" s="62"/>
      <c r="E79" s="89"/>
      <c r="F79" s="90"/>
      <c r="G79" s="65"/>
      <c r="H79" s="66">
        <v>0</v>
      </c>
      <c r="I79" s="1"/>
      <c r="J79" s="1"/>
    </row>
    <row r="80" spans="2:10" ht="12.75">
      <c r="B80" s="60" t="s">
        <v>281</v>
      </c>
      <c r="C80" s="61"/>
      <c r="D80" s="62"/>
      <c r="E80" s="89"/>
      <c r="F80" s="90"/>
      <c r="G80" s="65"/>
      <c r="H80" s="66">
        <v>0</v>
      </c>
      <c r="I80" s="1"/>
      <c r="J80" s="1"/>
    </row>
    <row r="81" spans="2:10" ht="12.75">
      <c r="B81" s="60" t="s">
        <v>282</v>
      </c>
      <c r="C81" s="61"/>
      <c r="D81" s="62"/>
      <c r="E81" s="89"/>
      <c r="F81" s="90"/>
      <c r="G81" s="65"/>
      <c r="H81" s="66">
        <v>0</v>
      </c>
      <c r="I81" s="1"/>
      <c r="J81" s="1"/>
    </row>
    <row r="82" spans="2:10" ht="12.75">
      <c r="B82" s="60" t="s">
        <v>283</v>
      </c>
      <c r="C82" s="61"/>
      <c r="D82" s="62"/>
      <c r="E82" s="89"/>
      <c r="F82" s="90"/>
      <c r="G82" s="65"/>
      <c r="H82" s="66">
        <v>0</v>
      </c>
      <c r="I82" s="1"/>
      <c r="J82" s="1"/>
    </row>
    <row r="83" spans="2:10" ht="12.75">
      <c r="B83" s="67" t="s">
        <v>19</v>
      </c>
      <c r="C83" s="68"/>
      <c r="D83" s="69"/>
      <c r="E83" s="91"/>
      <c r="F83" s="92"/>
      <c r="G83" s="80"/>
      <c r="H83" s="71">
        <f>SUM(H75:H82)</f>
        <v>0</v>
      </c>
      <c r="I83" s="1"/>
      <c r="J83" s="1"/>
    </row>
    <row r="84" spans="9:10" ht="12.75">
      <c r="I84" s="1"/>
      <c r="J84" s="1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15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35" t="s">
        <v>102</v>
      </c>
      <c r="B1" s="335"/>
      <c r="C1" s="335"/>
      <c r="D1" s="335"/>
      <c r="E1" s="335"/>
      <c r="F1" s="335"/>
      <c r="G1" s="335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24" t="s">
        <v>2</v>
      </c>
      <c r="B3" s="325"/>
      <c r="C3" s="186" t="s">
        <v>105</v>
      </c>
      <c r="D3" s="236"/>
      <c r="E3" s="237" t="s">
        <v>85</v>
      </c>
      <c r="F3" s="238" t="str">
        <f>'SO 03 SO 03 Rek'!H1</f>
        <v>SO 03</v>
      </c>
      <c r="G3" s="239"/>
    </row>
    <row r="4" spans="1:7" ht="13.5" thickBot="1">
      <c r="A4" s="336" t="s">
        <v>76</v>
      </c>
      <c r="B4" s="327"/>
      <c r="C4" s="192" t="s">
        <v>338</v>
      </c>
      <c r="D4" s="240"/>
      <c r="E4" s="337" t="str">
        <f>'SO 03 SO 03 Rek'!G2</f>
        <v>Odstranění objektu ocelokolny_úprava</v>
      </c>
      <c r="F4" s="338"/>
      <c r="G4" s="339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122</v>
      </c>
      <c r="C7" s="251" t="s">
        <v>123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125</v>
      </c>
      <c r="C8" s="262" t="s">
        <v>126</v>
      </c>
      <c r="D8" s="263" t="s">
        <v>127</v>
      </c>
      <c r="E8" s="264">
        <v>44.2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-2</v>
      </c>
      <c r="K8" s="267">
        <f>E8*J8</f>
        <v>-88.4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3" t="s">
        <v>340</v>
      </c>
      <c r="D9" s="334"/>
      <c r="E9" s="272">
        <v>0</v>
      </c>
      <c r="F9" s="273"/>
      <c r="G9" s="274"/>
      <c r="H9" s="275"/>
      <c r="I9" s="269"/>
      <c r="J9" s="276"/>
      <c r="K9" s="269"/>
      <c r="M9" s="270" t="s">
        <v>340</v>
      </c>
      <c r="O9" s="259"/>
    </row>
    <row r="10" spans="1:15" ht="12.75">
      <c r="A10" s="268"/>
      <c r="B10" s="271"/>
      <c r="C10" s="333" t="s">
        <v>341</v>
      </c>
      <c r="D10" s="334"/>
      <c r="E10" s="272">
        <v>35.6</v>
      </c>
      <c r="F10" s="273"/>
      <c r="G10" s="274"/>
      <c r="H10" s="275"/>
      <c r="I10" s="269"/>
      <c r="J10" s="276"/>
      <c r="K10" s="269"/>
      <c r="M10" s="270" t="s">
        <v>341</v>
      </c>
      <c r="O10" s="259"/>
    </row>
    <row r="11" spans="1:15" ht="12.75">
      <c r="A11" s="268"/>
      <c r="B11" s="271"/>
      <c r="C11" s="333" t="s">
        <v>342</v>
      </c>
      <c r="D11" s="334"/>
      <c r="E11" s="272">
        <v>0</v>
      </c>
      <c r="F11" s="273"/>
      <c r="G11" s="274"/>
      <c r="H11" s="275"/>
      <c r="I11" s="269"/>
      <c r="J11" s="276"/>
      <c r="K11" s="269"/>
      <c r="M11" s="270" t="s">
        <v>342</v>
      </c>
      <c r="O11" s="259"/>
    </row>
    <row r="12" spans="1:15" ht="12.75">
      <c r="A12" s="268"/>
      <c r="B12" s="271"/>
      <c r="C12" s="333" t="s">
        <v>343</v>
      </c>
      <c r="D12" s="334"/>
      <c r="E12" s="272">
        <v>8.6</v>
      </c>
      <c r="F12" s="273"/>
      <c r="G12" s="274"/>
      <c r="H12" s="275"/>
      <c r="I12" s="269"/>
      <c r="J12" s="276"/>
      <c r="K12" s="269"/>
      <c r="M12" s="270" t="s">
        <v>343</v>
      </c>
      <c r="O12" s="259"/>
    </row>
    <row r="13" spans="1:80" ht="12.75">
      <c r="A13" s="260">
        <v>2</v>
      </c>
      <c r="B13" s="261" t="s">
        <v>132</v>
      </c>
      <c r="C13" s="262" t="s">
        <v>133</v>
      </c>
      <c r="D13" s="263" t="s">
        <v>127</v>
      </c>
      <c r="E13" s="264">
        <v>74.012</v>
      </c>
      <c r="F13" s="264">
        <v>0</v>
      </c>
      <c r="G13" s="265">
        <f>E13*F13</f>
        <v>0</v>
      </c>
      <c r="H13" s="266">
        <v>0.00128</v>
      </c>
      <c r="I13" s="267">
        <f>E13*H13</f>
        <v>0.09473536</v>
      </c>
      <c r="J13" s="266">
        <v>-1.8</v>
      </c>
      <c r="K13" s="267">
        <f>E13*J13</f>
        <v>-133.2216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15" ht="12.75">
      <c r="A14" s="268"/>
      <c r="B14" s="271"/>
      <c r="C14" s="333" t="s">
        <v>344</v>
      </c>
      <c r="D14" s="334"/>
      <c r="E14" s="272">
        <v>0</v>
      </c>
      <c r="F14" s="273"/>
      <c r="G14" s="274"/>
      <c r="H14" s="275"/>
      <c r="I14" s="269"/>
      <c r="J14" s="276"/>
      <c r="K14" s="269"/>
      <c r="M14" s="270" t="s">
        <v>344</v>
      </c>
      <c r="O14" s="259"/>
    </row>
    <row r="15" spans="1:15" ht="12.75">
      <c r="A15" s="268"/>
      <c r="B15" s="271"/>
      <c r="C15" s="333" t="s">
        <v>345</v>
      </c>
      <c r="D15" s="334"/>
      <c r="E15" s="272">
        <v>74.012</v>
      </c>
      <c r="F15" s="273"/>
      <c r="G15" s="274"/>
      <c r="H15" s="275"/>
      <c r="I15" s="269"/>
      <c r="J15" s="276"/>
      <c r="K15" s="269"/>
      <c r="M15" s="297">
        <v>74012</v>
      </c>
      <c r="O15" s="259"/>
    </row>
    <row r="16" spans="1:80" ht="12.75">
      <c r="A16" s="260">
        <v>3</v>
      </c>
      <c r="B16" s="261" t="s">
        <v>172</v>
      </c>
      <c r="C16" s="262" t="s">
        <v>173</v>
      </c>
      <c r="D16" s="263" t="s">
        <v>161</v>
      </c>
      <c r="E16" s="264">
        <v>2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15" ht="12.75">
      <c r="A17" s="268"/>
      <c r="B17" s="271"/>
      <c r="C17" s="333" t="s">
        <v>346</v>
      </c>
      <c r="D17" s="334"/>
      <c r="E17" s="272">
        <v>0</v>
      </c>
      <c r="F17" s="273"/>
      <c r="G17" s="274"/>
      <c r="H17" s="275"/>
      <c r="I17" s="269"/>
      <c r="J17" s="276"/>
      <c r="K17" s="269"/>
      <c r="M17" s="270" t="s">
        <v>346</v>
      </c>
      <c r="O17" s="259"/>
    </row>
    <row r="18" spans="1:15" ht="12.75">
      <c r="A18" s="268"/>
      <c r="B18" s="271"/>
      <c r="C18" s="333" t="s">
        <v>347</v>
      </c>
      <c r="D18" s="334"/>
      <c r="E18" s="272">
        <v>2</v>
      </c>
      <c r="F18" s="273"/>
      <c r="G18" s="274"/>
      <c r="H18" s="275"/>
      <c r="I18" s="269"/>
      <c r="J18" s="276"/>
      <c r="K18" s="269"/>
      <c r="M18" s="270" t="s">
        <v>347</v>
      </c>
      <c r="O18" s="259"/>
    </row>
    <row r="19" spans="1:80" ht="12.75">
      <c r="A19" s="260">
        <v>4</v>
      </c>
      <c r="B19" s="261" t="s">
        <v>315</v>
      </c>
      <c r="C19" s="262" t="s">
        <v>316</v>
      </c>
      <c r="D19" s="263" t="s">
        <v>115</v>
      </c>
      <c r="E19" s="264">
        <v>9.2</v>
      </c>
      <c r="F19" s="264">
        <v>0</v>
      </c>
      <c r="G19" s="265">
        <f>E19*F19</f>
        <v>0</v>
      </c>
      <c r="H19" s="266">
        <v>0.00056</v>
      </c>
      <c r="I19" s="267">
        <f>E19*H19</f>
        <v>0.0051519999999999995</v>
      </c>
      <c r="J19" s="266">
        <v>-0.066</v>
      </c>
      <c r="K19" s="267">
        <f>E19*J19</f>
        <v>-0.6072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1"/>
      <c r="C20" s="333" t="s">
        <v>348</v>
      </c>
      <c r="D20" s="334"/>
      <c r="E20" s="272">
        <v>0</v>
      </c>
      <c r="F20" s="273"/>
      <c r="G20" s="274"/>
      <c r="H20" s="275"/>
      <c r="I20" s="269"/>
      <c r="J20" s="276"/>
      <c r="K20" s="269"/>
      <c r="M20" s="270" t="s">
        <v>348</v>
      </c>
      <c r="O20" s="259"/>
    </row>
    <row r="21" spans="1:15" ht="12.75">
      <c r="A21" s="268"/>
      <c r="B21" s="271"/>
      <c r="C21" s="333" t="s">
        <v>349</v>
      </c>
      <c r="D21" s="334"/>
      <c r="E21" s="272">
        <v>9.2</v>
      </c>
      <c r="F21" s="273"/>
      <c r="G21" s="274"/>
      <c r="H21" s="275"/>
      <c r="I21" s="269"/>
      <c r="J21" s="276"/>
      <c r="K21" s="269"/>
      <c r="M21" s="270" t="s">
        <v>349</v>
      </c>
      <c r="O21" s="259"/>
    </row>
    <row r="22" spans="1:57" ht="12.75">
      <c r="A22" s="277"/>
      <c r="B22" s="278" t="s">
        <v>100</v>
      </c>
      <c r="C22" s="279" t="s">
        <v>124</v>
      </c>
      <c r="D22" s="280"/>
      <c r="E22" s="281"/>
      <c r="F22" s="282"/>
      <c r="G22" s="283">
        <f>SUM(G7:G21)</f>
        <v>0</v>
      </c>
      <c r="H22" s="284"/>
      <c r="I22" s="285">
        <f>SUM(I7:I21)</f>
        <v>0.09988736000000001</v>
      </c>
      <c r="J22" s="284"/>
      <c r="K22" s="285">
        <f>SUM(K7:K21)</f>
        <v>-222.2288</v>
      </c>
      <c r="O22" s="259">
        <v>4</v>
      </c>
      <c r="BA22" s="286">
        <f>SUM(BA7:BA21)</f>
        <v>0</v>
      </c>
      <c r="BB22" s="286">
        <f>SUM(BB7:BB21)</f>
        <v>0</v>
      </c>
      <c r="BC22" s="286">
        <f>SUM(BC7:BC21)</f>
        <v>0</v>
      </c>
      <c r="BD22" s="286">
        <f>SUM(BD7:BD21)</f>
        <v>0</v>
      </c>
      <c r="BE22" s="286">
        <f>SUM(BE7:BE21)</f>
        <v>0</v>
      </c>
    </row>
    <row r="23" spans="1:15" ht="12.75">
      <c r="A23" s="249" t="s">
        <v>97</v>
      </c>
      <c r="B23" s="250" t="s">
        <v>197</v>
      </c>
      <c r="C23" s="251" t="s">
        <v>198</v>
      </c>
      <c r="D23" s="252"/>
      <c r="E23" s="253"/>
      <c r="F23" s="253"/>
      <c r="G23" s="254"/>
      <c r="H23" s="255"/>
      <c r="I23" s="256"/>
      <c r="J23" s="257"/>
      <c r="K23" s="258"/>
      <c r="O23" s="259">
        <v>1</v>
      </c>
    </row>
    <row r="24" spans="1:80" ht="12.75">
      <c r="A24" s="260">
        <v>5</v>
      </c>
      <c r="B24" s="261" t="s">
        <v>200</v>
      </c>
      <c r="C24" s="262" t="s">
        <v>201</v>
      </c>
      <c r="D24" s="263" t="s">
        <v>202</v>
      </c>
      <c r="E24" s="264">
        <v>38.98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-1</v>
      </c>
      <c r="K24" s="267">
        <f>E24*J24</f>
        <v>-38.98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15" ht="12.75">
      <c r="A25" s="268"/>
      <c r="B25" s="271"/>
      <c r="C25" s="333" t="s">
        <v>350</v>
      </c>
      <c r="D25" s="334"/>
      <c r="E25" s="272">
        <v>0</v>
      </c>
      <c r="F25" s="273"/>
      <c r="G25" s="274"/>
      <c r="H25" s="275"/>
      <c r="I25" s="269"/>
      <c r="J25" s="276"/>
      <c r="K25" s="269"/>
      <c r="M25" s="270" t="s">
        <v>350</v>
      </c>
      <c r="O25" s="259"/>
    </row>
    <row r="26" spans="1:15" ht="12.75">
      <c r="A26" s="268"/>
      <c r="B26" s="271"/>
      <c r="C26" s="333" t="s">
        <v>351</v>
      </c>
      <c r="D26" s="334"/>
      <c r="E26" s="272">
        <v>38.98</v>
      </c>
      <c r="F26" s="273"/>
      <c r="G26" s="274"/>
      <c r="H26" s="275"/>
      <c r="I26" s="269"/>
      <c r="J26" s="276"/>
      <c r="K26" s="269"/>
      <c r="M26" s="270" t="s">
        <v>351</v>
      </c>
      <c r="O26" s="259"/>
    </row>
    <row r="27" spans="1:57" ht="12.75">
      <c r="A27" s="277"/>
      <c r="B27" s="278" t="s">
        <v>100</v>
      </c>
      <c r="C27" s="279" t="s">
        <v>199</v>
      </c>
      <c r="D27" s="280"/>
      <c r="E27" s="281"/>
      <c r="F27" s="282"/>
      <c r="G27" s="283">
        <f>SUM(G23:G26)</f>
        <v>0</v>
      </c>
      <c r="H27" s="284"/>
      <c r="I27" s="285">
        <f>SUM(I23:I26)</f>
        <v>0</v>
      </c>
      <c r="J27" s="284"/>
      <c r="K27" s="285">
        <f>SUM(K23:K26)</f>
        <v>-38.98</v>
      </c>
      <c r="O27" s="259">
        <v>4</v>
      </c>
      <c r="BA27" s="286">
        <f>SUM(BA23:BA26)</f>
        <v>0</v>
      </c>
      <c r="BB27" s="286">
        <f>SUM(BB23:BB26)</f>
        <v>0</v>
      </c>
      <c r="BC27" s="286">
        <f>SUM(BC23:BC26)</f>
        <v>0</v>
      </c>
      <c r="BD27" s="286">
        <f>SUM(BD23:BD26)</f>
        <v>0</v>
      </c>
      <c r="BE27" s="286">
        <f>SUM(BE23:BE26)</f>
        <v>0</v>
      </c>
    </row>
    <row r="28" spans="1:15" ht="12.75">
      <c r="A28" s="249" t="s">
        <v>97</v>
      </c>
      <c r="B28" s="250" t="s">
        <v>207</v>
      </c>
      <c r="C28" s="251" t="s">
        <v>208</v>
      </c>
      <c r="D28" s="252"/>
      <c r="E28" s="253"/>
      <c r="F28" s="253"/>
      <c r="G28" s="254"/>
      <c r="H28" s="255"/>
      <c r="I28" s="256"/>
      <c r="J28" s="257"/>
      <c r="K28" s="258"/>
      <c r="O28" s="259">
        <v>1</v>
      </c>
    </row>
    <row r="29" spans="1:80" ht="12.75">
      <c r="A29" s="260">
        <v>6</v>
      </c>
      <c r="B29" s="261" t="s">
        <v>210</v>
      </c>
      <c r="C29" s="262" t="s">
        <v>211</v>
      </c>
      <c r="D29" s="263" t="s">
        <v>202</v>
      </c>
      <c r="E29" s="264">
        <v>0.09988736</v>
      </c>
      <c r="F29" s="264">
        <v>0</v>
      </c>
      <c r="G29" s="265">
        <f>E29*F29</f>
        <v>0</v>
      </c>
      <c r="H29" s="266">
        <v>0</v>
      </c>
      <c r="I29" s="267">
        <f>E29*H29</f>
        <v>0</v>
      </c>
      <c r="J29" s="266"/>
      <c r="K29" s="267">
        <f>E29*J29</f>
        <v>0</v>
      </c>
      <c r="O29" s="259">
        <v>2</v>
      </c>
      <c r="AA29" s="232">
        <v>7</v>
      </c>
      <c r="AB29" s="232">
        <v>1</v>
      </c>
      <c r="AC29" s="232">
        <v>2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7</v>
      </c>
      <c r="CB29" s="259">
        <v>1</v>
      </c>
    </row>
    <row r="30" spans="1:57" ht="12.75">
      <c r="A30" s="277"/>
      <c r="B30" s="278" t="s">
        <v>100</v>
      </c>
      <c r="C30" s="279" t="s">
        <v>209</v>
      </c>
      <c r="D30" s="280"/>
      <c r="E30" s="281"/>
      <c r="F30" s="282"/>
      <c r="G30" s="283">
        <f>SUM(G28:G29)</f>
        <v>0</v>
      </c>
      <c r="H30" s="284"/>
      <c r="I30" s="285">
        <f>SUM(I28:I29)</f>
        <v>0</v>
      </c>
      <c r="J30" s="284"/>
      <c r="K30" s="285">
        <f>SUM(K28:K29)</f>
        <v>0</v>
      </c>
      <c r="O30" s="259">
        <v>4</v>
      </c>
      <c r="BA30" s="286">
        <f>SUM(BA28:BA29)</f>
        <v>0</v>
      </c>
      <c r="BB30" s="286">
        <f>SUM(BB28:BB29)</f>
        <v>0</v>
      </c>
      <c r="BC30" s="286">
        <f>SUM(BC28:BC29)</f>
        <v>0</v>
      </c>
      <c r="BD30" s="286">
        <f>SUM(BD28:BD29)</f>
        <v>0</v>
      </c>
      <c r="BE30" s="286">
        <f>SUM(BE28:BE29)</f>
        <v>0</v>
      </c>
    </row>
    <row r="31" spans="1:15" ht="12.75">
      <c r="A31" s="249" t="s">
        <v>97</v>
      </c>
      <c r="B31" s="250" t="s">
        <v>212</v>
      </c>
      <c r="C31" s="251" t="s">
        <v>213</v>
      </c>
      <c r="D31" s="252"/>
      <c r="E31" s="253"/>
      <c r="F31" s="253"/>
      <c r="G31" s="254"/>
      <c r="H31" s="255"/>
      <c r="I31" s="256"/>
      <c r="J31" s="257"/>
      <c r="K31" s="258"/>
      <c r="O31" s="259">
        <v>1</v>
      </c>
    </row>
    <row r="32" spans="1:80" ht="12.75">
      <c r="A32" s="260">
        <v>7</v>
      </c>
      <c r="B32" s="261" t="s">
        <v>215</v>
      </c>
      <c r="C32" s="262" t="s">
        <v>216</v>
      </c>
      <c r="D32" s="263" t="s">
        <v>142</v>
      </c>
      <c r="E32" s="264">
        <v>949.2</v>
      </c>
      <c r="F32" s="264">
        <v>0</v>
      </c>
      <c r="G32" s="265">
        <f>E32*F32</f>
        <v>0</v>
      </c>
      <c r="H32" s="266">
        <v>0</v>
      </c>
      <c r="I32" s="267">
        <f>E32*H32</f>
        <v>0</v>
      </c>
      <c r="J32" s="266">
        <v>-0.014</v>
      </c>
      <c r="K32" s="267">
        <f>E32*J32</f>
        <v>-13.2888</v>
      </c>
      <c r="O32" s="259">
        <v>2</v>
      </c>
      <c r="AA32" s="232">
        <v>1</v>
      </c>
      <c r="AB32" s="232">
        <v>7</v>
      </c>
      <c r="AC32" s="232">
        <v>7</v>
      </c>
      <c r="AZ32" s="232">
        <v>2</v>
      </c>
      <c r="BA32" s="232">
        <f>IF(AZ32=1,G32,0)</f>
        <v>0</v>
      </c>
      <c r="BB32" s="232">
        <f>IF(AZ32=2,G32,0)</f>
        <v>0</v>
      </c>
      <c r="BC32" s="232">
        <f>IF(AZ32=3,G32,0)</f>
        <v>0</v>
      </c>
      <c r="BD32" s="232">
        <f>IF(AZ32=4,G32,0)</f>
        <v>0</v>
      </c>
      <c r="BE32" s="232">
        <f>IF(AZ32=5,G32,0)</f>
        <v>0</v>
      </c>
      <c r="CA32" s="259">
        <v>1</v>
      </c>
      <c r="CB32" s="259">
        <v>7</v>
      </c>
    </row>
    <row r="33" spans="1:15" ht="12.75">
      <c r="A33" s="268"/>
      <c r="B33" s="271"/>
      <c r="C33" s="333" t="s">
        <v>352</v>
      </c>
      <c r="D33" s="334"/>
      <c r="E33" s="272">
        <v>0</v>
      </c>
      <c r="F33" s="273"/>
      <c r="G33" s="274"/>
      <c r="H33" s="275"/>
      <c r="I33" s="269"/>
      <c r="J33" s="276"/>
      <c r="K33" s="269"/>
      <c r="M33" s="270" t="s">
        <v>352</v>
      </c>
      <c r="O33" s="259"/>
    </row>
    <row r="34" spans="1:15" ht="12.75">
      <c r="A34" s="268"/>
      <c r="B34" s="271"/>
      <c r="C34" s="333" t="s">
        <v>353</v>
      </c>
      <c r="D34" s="334"/>
      <c r="E34" s="272">
        <v>949.2</v>
      </c>
      <c r="F34" s="273"/>
      <c r="G34" s="274"/>
      <c r="H34" s="275"/>
      <c r="I34" s="269"/>
      <c r="J34" s="276"/>
      <c r="K34" s="269"/>
      <c r="M34" s="270" t="s">
        <v>353</v>
      </c>
      <c r="O34" s="259"/>
    </row>
    <row r="35" spans="1:80" ht="12.75">
      <c r="A35" s="260">
        <v>8</v>
      </c>
      <c r="B35" s="261" t="s">
        <v>354</v>
      </c>
      <c r="C35" s="262" t="s">
        <v>355</v>
      </c>
      <c r="D35" s="263" t="s">
        <v>115</v>
      </c>
      <c r="E35" s="264">
        <v>345.4</v>
      </c>
      <c r="F35" s="264">
        <v>0</v>
      </c>
      <c r="G35" s="265">
        <f>E35*F35</f>
        <v>0</v>
      </c>
      <c r="H35" s="266">
        <v>0.00048</v>
      </c>
      <c r="I35" s="267">
        <f>E35*H35</f>
        <v>0.165792</v>
      </c>
      <c r="J35" s="266">
        <v>-0.055</v>
      </c>
      <c r="K35" s="267">
        <f>E35*J35</f>
        <v>-18.997</v>
      </c>
      <c r="O35" s="259">
        <v>2</v>
      </c>
      <c r="AA35" s="232">
        <v>2</v>
      </c>
      <c r="AB35" s="232">
        <v>7</v>
      </c>
      <c r="AC35" s="232">
        <v>7</v>
      </c>
      <c r="AZ35" s="232">
        <v>2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2</v>
      </c>
      <c r="CB35" s="259">
        <v>7</v>
      </c>
    </row>
    <row r="36" spans="1:15" ht="12.75">
      <c r="A36" s="268"/>
      <c r="B36" s="271"/>
      <c r="C36" s="333" t="s">
        <v>356</v>
      </c>
      <c r="D36" s="334"/>
      <c r="E36" s="272">
        <v>0</v>
      </c>
      <c r="F36" s="273"/>
      <c r="G36" s="274"/>
      <c r="H36" s="275"/>
      <c r="I36" s="269"/>
      <c r="J36" s="276"/>
      <c r="K36" s="269"/>
      <c r="M36" s="270" t="s">
        <v>356</v>
      </c>
      <c r="O36" s="259"/>
    </row>
    <row r="37" spans="1:15" ht="12.75">
      <c r="A37" s="268"/>
      <c r="B37" s="271"/>
      <c r="C37" s="333" t="s">
        <v>357</v>
      </c>
      <c r="D37" s="334"/>
      <c r="E37" s="272">
        <v>345.4</v>
      </c>
      <c r="F37" s="273"/>
      <c r="G37" s="274"/>
      <c r="H37" s="275"/>
      <c r="I37" s="269"/>
      <c r="J37" s="276"/>
      <c r="K37" s="269"/>
      <c r="M37" s="270" t="s">
        <v>357</v>
      </c>
      <c r="O37" s="259"/>
    </row>
    <row r="38" spans="1:80" ht="12.75">
      <c r="A38" s="260">
        <v>9</v>
      </c>
      <c r="B38" s="261" t="s">
        <v>223</v>
      </c>
      <c r="C38" s="262" t="s">
        <v>224</v>
      </c>
      <c r="D38" s="263" t="s">
        <v>12</v>
      </c>
      <c r="E38" s="264"/>
      <c r="F38" s="264">
        <v>0</v>
      </c>
      <c r="G38" s="265">
        <f>E38*F38</f>
        <v>0</v>
      </c>
      <c r="H38" s="266">
        <v>0</v>
      </c>
      <c r="I38" s="267">
        <f>E38*H38</f>
        <v>0</v>
      </c>
      <c r="J38" s="266"/>
      <c r="K38" s="267">
        <f>E38*J38</f>
        <v>0</v>
      </c>
      <c r="O38" s="259">
        <v>2</v>
      </c>
      <c r="AA38" s="232">
        <v>7</v>
      </c>
      <c r="AB38" s="232">
        <v>1002</v>
      </c>
      <c r="AC38" s="232">
        <v>5</v>
      </c>
      <c r="AZ38" s="232">
        <v>2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7</v>
      </c>
      <c r="CB38" s="259">
        <v>1002</v>
      </c>
    </row>
    <row r="39" spans="1:57" ht="12.75">
      <c r="A39" s="277"/>
      <c r="B39" s="278" t="s">
        <v>100</v>
      </c>
      <c r="C39" s="279" t="s">
        <v>214</v>
      </c>
      <c r="D39" s="280"/>
      <c r="E39" s="281"/>
      <c r="F39" s="282"/>
      <c r="G39" s="283">
        <f>SUM(G31:G38)</f>
        <v>0</v>
      </c>
      <c r="H39" s="284"/>
      <c r="I39" s="285">
        <f>SUM(I31:I38)</f>
        <v>0.165792</v>
      </c>
      <c r="J39" s="284"/>
      <c r="K39" s="285">
        <f>SUM(K31:K38)</f>
        <v>-32.2858</v>
      </c>
      <c r="O39" s="259">
        <v>4</v>
      </c>
      <c r="BA39" s="286">
        <f>SUM(BA31:BA38)</f>
        <v>0</v>
      </c>
      <c r="BB39" s="286">
        <f>SUM(BB31:BB38)</f>
        <v>0</v>
      </c>
      <c r="BC39" s="286">
        <f>SUM(BC31:BC38)</f>
        <v>0</v>
      </c>
      <c r="BD39" s="286">
        <f>SUM(BD31:BD38)</f>
        <v>0</v>
      </c>
      <c r="BE39" s="286">
        <f>SUM(BE31:BE38)</f>
        <v>0</v>
      </c>
    </row>
    <row r="40" spans="1:15" ht="12.75">
      <c r="A40" s="249" t="s">
        <v>97</v>
      </c>
      <c r="B40" s="250" t="s">
        <v>249</v>
      </c>
      <c r="C40" s="251" t="s">
        <v>250</v>
      </c>
      <c r="D40" s="252"/>
      <c r="E40" s="253"/>
      <c r="F40" s="253"/>
      <c r="G40" s="254"/>
      <c r="H40" s="255"/>
      <c r="I40" s="256"/>
      <c r="J40" s="257"/>
      <c r="K40" s="258"/>
      <c r="O40" s="259">
        <v>1</v>
      </c>
    </row>
    <row r="41" spans="1:80" ht="12.75">
      <c r="A41" s="260">
        <v>10</v>
      </c>
      <c r="B41" s="261" t="s">
        <v>358</v>
      </c>
      <c r="C41" s="262" t="s">
        <v>359</v>
      </c>
      <c r="D41" s="263" t="s">
        <v>115</v>
      </c>
      <c r="E41" s="264">
        <v>870.623</v>
      </c>
      <c r="F41" s="264">
        <v>0</v>
      </c>
      <c r="G41" s="265">
        <f>E41*F41</f>
        <v>0</v>
      </c>
      <c r="H41" s="266">
        <v>0</v>
      </c>
      <c r="I41" s="267">
        <f>E41*H41</f>
        <v>0</v>
      </c>
      <c r="J41" s="266">
        <v>0</v>
      </c>
      <c r="K41" s="267">
        <f>E41*J41</f>
        <v>0</v>
      </c>
      <c r="O41" s="259">
        <v>2</v>
      </c>
      <c r="AA41" s="232">
        <v>1</v>
      </c>
      <c r="AB41" s="232">
        <v>7</v>
      </c>
      <c r="AC41" s="232">
        <v>7</v>
      </c>
      <c r="AZ41" s="232">
        <v>2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1</v>
      </c>
      <c r="CB41" s="259">
        <v>7</v>
      </c>
    </row>
    <row r="42" spans="1:15" ht="12.75">
      <c r="A42" s="268"/>
      <c r="B42" s="271"/>
      <c r="C42" s="333" t="s">
        <v>360</v>
      </c>
      <c r="D42" s="334"/>
      <c r="E42" s="272">
        <v>0</v>
      </c>
      <c r="F42" s="273"/>
      <c r="G42" s="274"/>
      <c r="H42" s="275"/>
      <c r="I42" s="269"/>
      <c r="J42" s="276"/>
      <c r="K42" s="269"/>
      <c r="M42" s="270" t="s">
        <v>360</v>
      </c>
      <c r="O42" s="259"/>
    </row>
    <row r="43" spans="1:15" ht="12.75">
      <c r="A43" s="268"/>
      <c r="B43" s="271"/>
      <c r="C43" s="333" t="s">
        <v>361</v>
      </c>
      <c r="D43" s="334"/>
      <c r="E43" s="272">
        <v>870.623</v>
      </c>
      <c r="F43" s="273"/>
      <c r="G43" s="274"/>
      <c r="H43" s="275"/>
      <c r="I43" s="269"/>
      <c r="J43" s="276"/>
      <c r="K43" s="269"/>
      <c r="M43" s="297">
        <v>870623</v>
      </c>
      <c r="O43" s="259"/>
    </row>
    <row r="44" spans="1:80" ht="12.75">
      <c r="A44" s="260">
        <v>11</v>
      </c>
      <c r="B44" s="261" t="s">
        <v>362</v>
      </c>
      <c r="C44" s="262" t="s">
        <v>363</v>
      </c>
      <c r="D44" s="263" t="s">
        <v>142</v>
      </c>
      <c r="E44" s="264">
        <v>45.2</v>
      </c>
      <c r="F44" s="264">
        <v>0</v>
      </c>
      <c r="G44" s="265">
        <f>E44*F44</f>
        <v>0</v>
      </c>
      <c r="H44" s="266">
        <v>0</v>
      </c>
      <c r="I44" s="267">
        <f>E44*H44</f>
        <v>0</v>
      </c>
      <c r="J44" s="266">
        <v>0</v>
      </c>
      <c r="K44" s="267">
        <f>E44*J44</f>
        <v>0</v>
      </c>
      <c r="O44" s="259">
        <v>2</v>
      </c>
      <c r="AA44" s="232">
        <v>1</v>
      </c>
      <c r="AB44" s="232">
        <v>7</v>
      </c>
      <c r="AC44" s="232">
        <v>7</v>
      </c>
      <c r="AZ44" s="232">
        <v>2</v>
      </c>
      <c r="BA44" s="232">
        <f>IF(AZ44=1,G44,0)</f>
        <v>0</v>
      </c>
      <c r="BB44" s="232">
        <f>IF(AZ44=2,G44,0)</f>
        <v>0</v>
      </c>
      <c r="BC44" s="232">
        <f>IF(AZ44=3,G44,0)</f>
        <v>0</v>
      </c>
      <c r="BD44" s="232">
        <f>IF(AZ44=4,G44,0)</f>
        <v>0</v>
      </c>
      <c r="BE44" s="232">
        <f>IF(AZ44=5,G44,0)</f>
        <v>0</v>
      </c>
      <c r="CA44" s="259">
        <v>1</v>
      </c>
      <c r="CB44" s="259">
        <v>7</v>
      </c>
    </row>
    <row r="45" spans="1:15" ht="12.75">
      <c r="A45" s="268"/>
      <c r="B45" s="271"/>
      <c r="C45" s="333" t="s">
        <v>364</v>
      </c>
      <c r="D45" s="334"/>
      <c r="E45" s="272">
        <v>0</v>
      </c>
      <c r="F45" s="273"/>
      <c r="G45" s="274"/>
      <c r="H45" s="275"/>
      <c r="I45" s="269"/>
      <c r="J45" s="276"/>
      <c r="K45" s="269"/>
      <c r="M45" s="270" t="s">
        <v>364</v>
      </c>
      <c r="O45" s="259"/>
    </row>
    <row r="46" spans="1:15" ht="12.75">
      <c r="A46" s="268"/>
      <c r="B46" s="271"/>
      <c r="C46" s="333" t="s">
        <v>365</v>
      </c>
      <c r="D46" s="334"/>
      <c r="E46" s="272">
        <v>45.2</v>
      </c>
      <c r="F46" s="273"/>
      <c r="G46" s="274"/>
      <c r="H46" s="275"/>
      <c r="I46" s="269"/>
      <c r="J46" s="276"/>
      <c r="K46" s="269"/>
      <c r="M46" s="270" t="s">
        <v>365</v>
      </c>
      <c r="O46" s="259"/>
    </row>
    <row r="47" spans="1:80" ht="12.75">
      <c r="A47" s="260">
        <v>12</v>
      </c>
      <c r="B47" s="261" t="s">
        <v>259</v>
      </c>
      <c r="C47" s="262" t="s">
        <v>260</v>
      </c>
      <c r="D47" s="263" t="s">
        <v>12</v>
      </c>
      <c r="E47" s="264"/>
      <c r="F47" s="264">
        <v>0</v>
      </c>
      <c r="G47" s="265">
        <f>E47*F47</f>
        <v>0</v>
      </c>
      <c r="H47" s="266">
        <v>0</v>
      </c>
      <c r="I47" s="267">
        <f>E47*H47</f>
        <v>0</v>
      </c>
      <c r="J47" s="266"/>
      <c r="K47" s="267">
        <f>E47*J47</f>
        <v>0</v>
      </c>
      <c r="O47" s="259">
        <v>2</v>
      </c>
      <c r="AA47" s="232">
        <v>7</v>
      </c>
      <c r="AB47" s="232">
        <v>1002</v>
      </c>
      <c r="AC47" s="232">
        <v>5</v>
      </c>
      <c r="AZ47" s="232">
        <v>2</v>
      </c>
      <c r="BA47" s="232">
        <f>IF(AZ47=1,G47,0)</f>
        <v>0</v>
      </c>
      <c r="BB47" s="232">
        <f>IF(AZ47=2,G47,0)</f>
        <v>0</v>
      </c>
      <c r="BC47" s="232">
        <f>IF(AZ47=3,G47,0)</f>
        <v>0</v>
      </c>
      <c r="BD47" s="232">
        <f>IF(AZ47=4,G47,0)</f>
        <v>0</v>
      </c>
      <c r="BE47" s="232">
        <f>IF(AZ47=5,G47,0)</f>
        <v>0</v>
      </c>
      <c r="CA47" s="259">
        <v>7</v>
      </c>
      <c r="CB47" s="259">
        <v>1002</v>
      </c>
    </row>
    <row r="48" spans="1:57" ht="12.75">
      <c r="A48" s="277"/>
      <c r="B48" s="278" t="s">
        <v>100</v>
      </c>
      <c r="C48" s="279" t="s">
        <v>251</v>
      </c>
      <c r="D48" s="280"/>
      <c r="E48" s="281"/>
      <c r="F48" s="282"/>
      <c r="G48" s="283">
        <f>SUM(G40:G47)</f>
        <v>0</v>
      </c>
      <c r="H48" s="284"/>
      <c r="I48" s="285">
        <f>SUM(I40:I47)</f>
        <v>0</v>
      </c>
      <c r="J48" s="284"/>
      <c r="K48" s="285">
        <f>SUM(K40:K47)</f>
        <v>0</v>
      </c>
      <c r="O48" s="259">
        <v>4</v>
      </c>
      <c r="BA48" s="286">
        <f>SUM(BA40:BA47)</f>
        <v>0</v>
      </c>
      <c r="BB48" s="286">
        <f>SUM(BB40:BB47)</f>
        <v>0</v>
      </c>
      <c r="BC48" s="286">
        <f>SUM(BC40:BC47)</f>
        <v>0</v>
      </c>
      <c r="BD48" s="286">
        <f>SUM(BD40:BD47)</f>
        <v>0</v>
      </c>
      <c r="BE48" s="286">
        <f>SUM(BE40:BE47)</f>
        <v>0</v>
      </c>
    </row>
    <row r="49" spans="1:15" ht="12.75">
      <c r="A49" s="249" t="s">
        <v>97</v>
      </c>
      <c r="B49" s="250" t="s">
        <v>261</v>
      </c>
      <c r="C49" s="251" t="s">
        <v>262</v>
      </c>
      <c r="D49" s="252"/>
      <c r="E49" s="253"/>
      <c r="F49" s="253"/>
      <c r="G49" s="254"/>
      <c r="H49" s="255"/>
      <c r="I49" s="256"/>
      <c r="J49" s="257"/>
      <c r="K49" s="258"/>
      <c r="O49" s="259">
        <v>1</v>
      </c>
    </row>
    <row r="50" spans="1:80" ht="12.75">
      <c r="A50" s="260">
        <v>13</v>
      </c>
      <c r="B50" s="261" t="s">
        <v>366</v>
      </c>
      <c r="C50" s="262" t="s">
        <v>367</v>
      </c>
      <c r="D50" s="263" t="s">
        <v>202</v>
      </c>
      <c r="E50" s="264">
        <v>19.9221</v>
      </c>
      <c r="F50" s="264">
        <v>0</v>
      </c>
      <c r="G50" s="265">
        <f>E50*F50</f>
        <v>0</v>
      </c>
      <c r="H50" s="266">
        <v>0</v>
      </c>
      <c r="I50" s="267">
        <f>E50*H50</f>
        <v>0</v>
      </c>
      <c r="J50" s="266"/>
      <c r="K50" s="267">
        <f>E50*J50</f>
        <v>0</v>
      </c>
      <c r="O50" s="259">
        <v>2</v>
      </c>
      <c r="AA50" s="232">
        <v>12</v>
      </c>
      <c r="AB50" s="232">
        <v>0</v>
      </c>
      <c r="AC50" s="232">
        <v>19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12</v>
      </c>
      <c r="CB50" s="259">
        <v>0</v>
      </c>
    </row>
    <row r="51" spans="1:15" ht="12.75">
      <c r="A51" s="268"/>
      <c r="B51" s="271"/>
      <c r="C51" s="333" t="s">
        <v>368</v>
      </c>
      <c r="D51" s="334"/>
      <c r="E51" s="272">
        <v>0</v>
      </c>
      <c r="F51" s="273"/>
      <c r="G51" s="274"/>
      <c r="H51" s="275"/>
      <c r="I51" s="269"/>
      <c r="J51" s="276"/>
      <c r="K51" s="269"/>
      <c r="M51" s="270" t="s">
        <v>368</v>
      </c>
      <c r="O51" s="259"/>
    </row>
    <row r="52" spans="1:15" ht="12.75">
      <c r="A52" s="268"/>
      <c r="B52" s="271"/>
      <c r="C52" s="333" t="s">
        <v>369</v>
      </c>
      <c r="D52" s="334"/>
      <c r="E52" s="272">
        <v>19.1537</v>
      </c>
      <c r="F52" s="273"/>
      <c r="G52" s="274"/>
      <c r="H52" s="275"/>
      <c r="I52" s="269"/>
      <c r="J52" s="276"/>
      <c r="K52" s="269"/>
      <c r="M52" s="270" t="s">
        <v>369</v>
      </c>
      <c r="O52" s="259"/>
    </row>
    <row r="53" spans="1:15" ht="12.75">
      <c r="A53" s="268"/>
      <c r="B53" s="271"/>
      <c r="C53" s="333" t="s">
        <v>370</v>
      </c>
      <c r="D53" s="334"/>
      <c r="E53" s="272">
        <v>0</v>
      </c>
      <c r="F53" s="273"/>
      <c r="G53" s="274"/>
      <c r="H53" s="275"/>
      <c r="I53" s="269"/>
      <c r="J53" s="276"/>
      <c r="K53" s="269"/>
      <c r="M53" s="270" t="s">
        <v>370</v>
      </c>
      <c r="O53" s="259"/>
    </row>
    <row r="54" spans="1:15" ht="12.75">
      <c r="A54" s="268"/>
      <c r="B54" s="271"/>
      <c r="C54" s="333" t="s">
        <v>371</v>
      </c>
      <c r="D54" s="334"/>
      <c r="E54" s="272">
        <v>0.7684</v>
      </c>
      <c r="F54" s="273"/>
      <c r="G54" s="274"/>
      <c r="H54" s="275"/>
      <c r="I54" s="269"/>
      <c r="J54" s="276"/>
      <c r="K54" s="269"/>
      <c r="M54" s="270" t="s">
        <v>371</v>
      </c>
      <c r="O54" s="259"/>
    </row>
    <row r="55" spans="1:80" ht="12.75">
      <c r="A55" s="260">
        <v>14</v>
      </c>
      <c r="B55" s="261" t="s">
        <v>372</v>
      </c>
      <c r="C55" s="262" t="s">
        <v>373</v>
      </c>
      <c r="D55" s="263" t="s">
        <v>202</v>
      </c>
      <c r="E55" s="264">
        <v>99.6105</v>
      </c>
      <c r="F55" s="264">
        <v>0</v>
      </c>
      <c r="G55" s="265">
        <f>E55*F55</f>
        <v>0</v>
      </c>
      <c r="H55" s="266">
        <v>0</v>
      </c>
      <c r="I55" s="267">
        <f>E55*H55</f>
        <v>0</v>
      </c>
      <c r="J55" s="266"/>
      <c r="K55" s="267">
        <f>E55*J55</f>
        <v>0</v>
      </c>
      <c r="O55" s="259">
        <v>2</v>
      </c>
      <c r="AA55" s="232">
        <v>12</v>
      </c>
      <c r="AB55" s="232">
        <v>0</v>
      </c>
      <c r="AC55" s="232">
        <v>20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12</v>
      </c>
      <c r="CB55" s="259">
        <v>0</v>
      </c>
    </row>
    <row r="56" spans="1:15" ht="12.75">
      <c r="A56" s="268"/>
      <c r="B56" s="271"/>
      <c r="C56" s="340" t="s">
        <v>374</v>
      </c>
      <c r="D56" s="334"/>
      <c r="E56" s="298">
        <v>0</v>
      </c>
      <c r="F56" s="273"/>
      <c r="G56" s="274"/>
      <c r="H56" s="275"/>
      <c r="I56" s="269"/>
      <c r="J56" s="276"/>
      <c r="K56" s="269"/>
      <c r="M56" s="270" t="s">
        <v>374</v>
      </c>
      <c r="O56" s="259"/>
    </row>
    <row r="57" spans="1:15" ht="12.75">
      <c r="A57" s="268"/>
      <c r="B57" s="271"/>
      <c r="C57" s="340" t="s">
        <v>368</v>
      </c>
      <c r="D57" s="334"/>
      <c r="E57" s="298">
        <v>0</v>
      </c>
      <c r="F57" s="273"/>
      <c r="G57" s="274"/>
      <c r="H57" s="275"/>
      <c r="I57" s="269"/>
      <c r="J57" s="276"/>
      <c r="K57" s="269"/>
      <c r="M57" s="270" t="s">
        <v>368</v>
      </c>
      <c r="O57" s="259"/>
    </row>
    <row r="58" spans="1:15" ht="12.75">
      <c r="A58" s="268"/>
      <c r="B58" s="271"/>
      <c r="C58" s="340" t="s">
        <v>369</v>
      </c>
      <c r="D58" s="334"/>
      <c r="E58" s="298">
        <v>19.1537</v>
      </c>
      <c r="F58" s="273"/>
      <c r="G58" s="274"/>
      <c r="H58" s="275"/>
      <c r="I58" s="269"/>
      <c r="J58" s="276"/>
      <c r="K58" s="269"/>
      <c r="M58" s="270" t="s">
        <v>369</v>
      </c>
      <c r="O58" s="259"/>
    </row>
    <row r="59" spans="1:15" ht="12.75">
      <c r="A59" s="268"/>
      <c r="B59" s="271"/>
      <c r="C59" s="340" t="s">
        <v>370</v>
      </c>
      <c r="D59" s="334"/>
      <c r="E59" s="298">
        <v>0</v>
      </c>
      <c r="F59" s="273"/>
      <c r="G59" s="274"/>
      <c r="H59" s="275"/>
      <c r="I59" s="269"/>
      <c r="J59" s="276"/>
      <c r="K59" s="269"/>
      <c r="M59" s="270" t="s">
        <v>370</v>
      </c>
      <c r="O59" s="259"/>
    </row>
    <row r="60" spans="1:15" ht="12.75">
      <c r="A60" s="268"/>
      <c r="B60" s="271"/>
      <c r="C60" s="340" t="s">
        <v>371</v>
      </c>
      <c r="D60" s="334"/>
      <c r="E60" s="298">
        <v>0.7684</v>
      </c>
      <c r="F60" s="273"/>
      <c r="G60" s="274"/>
      <c r="H60" s="275"/>
      <c r="I60" s="269"/>
      <c r="J60" s="276"/>
      <c r="K60" s="269"/>
      <c r="M60" s="270" t="s">
        <v>371</v>
      </c>
      <c r="O60" s="259"/>
    </row>
    <row r="61" spans="1:15" ht="12.75">
      <c r="A61" s="268"/>
      <c r="B61" s="271"/>
      <c r="C61" s="340" t="s">
        <v>375</v>
      </c>
      <c r="D61" s="334"/>
      <c r="E61" s="298">
        <v>19.9221</v>
      </c>
      <c r="F61" s="273"/>
      <c r="G61" s="274"/>
      <c r="H61" s="275"/>
      <c r="I61" s="269"/>
      <c r="J61" s="276"/>
      <c r="K61" s="269"/>
      <c r="M61" s="270" t="s">
        <v>375</v>
      </c>
      <c r="O61" s="259"/>
    </row>
    <row r="62" spans="1:15" ht="12.75">
      <c r="A62" s="268"/>
      <c r="B62" s="271"/>
      <c r="C62" s="333" t="s">
        <v>376</v>
      </c>
      <c r="D62" s="334"/>
      <c r="E62" s="272">
        <v>99.6105</v>
      </c>
      <c r="F62" s="273"/>
      <c r="G62" s="274"/>
      <c r="H62" s="275"/>
      <c r="I62" s="269"/>
      <c r="J62" s="276"/>
      <c r="K62" s="269"/>
      <c r="M62" s="270" t="s">
        <v>376</v>
      </c>
      <c r="O62" s="259"/>
    </row>
    <row r="63" spans="1:80" ht="12.75">
      <c r="A63" s="260">
        <v>15</v>
      </c>
      <c r="B63" s="261" t="s">
        <v>377</v>
      </c>
      <c r="C63" s="262" t="s">
        <v>378</v>
      </c>
      <c r="D63" s="263" t="s">
        <v>202</v>
      </c>
      <c r="E63" s="264">
        <v>19.9221</v>
      </c>
      <c r="F63" s="264">
        <v>0</v>
      </c>
      <c r="G63" s="265">
        <f>E63*F63</f>
        <v>0</v>
      </c>
      <c r="H63" s="266">
        <v>0</v>
      </c>
      <c r="I63" s="267">
        <f>E63*H63</f>
        <v>0</v>
      </c>
      <c r="J63" s="266"/>
      <c r="K63" s="267">
        <f>E63*J63</f>
        <v>0</v>
      </c>
      <c r="O63" s="259">
        <v>2</v>
      </c>
      <c r="AA63" s="232">
        <v>12</v>
      </c>
      <c r="AB63" s="232">
        <v>0</v>
      </c>
      <c r="AC63" s="232">
        <v>22</v>
      </c>
      <c r="AZ63" s="232">
        <v>1</v>
      </c>
      <c r="BA63" s="232">
        <f>IF(AZ63=1,G63,0)</f>
        <v>0</v>
      </c>
      <c r="BB63" s="232">
        <f>IF(AZ63=2,G63,0)</f>
        <v>0</v>
      </c>
      <c r="BC63" s="232">
        <f>IF(AZ63=3,G63,0)</f>
        <v>0</v>
      </c>
      <c r="BD63" s="232">
        <f>IF(AZ63=4,G63,0)</f>
        <v>0</v>
      </c>
      <c r="BE63" s="232">
        <f>IF(AZ63=5,G63,0)</f>
        <v>0</v>
      </c>
      <c r="CA63" s="259">
        <v>12</v>
      </c>
      <c r="CB63" s="259">
        <v>0</v>
      </c>
    </row>
    <row r="64" spans="1:15" ht="12.75">
      <c r="A64" s="268"/>
      <c r="B64" s="271"/>
      <c r="C64" s="333" t="s">
        <v>368</v>
      </c>
      <c r="D64" s="334"/>
      <c r="E64" s="272">
        <v>0</v>
      </c>
      <c r="F64" s="273"/>
      <c r="G64" s="274"/>
      <c r="H64" s="275"/>
      <c r="I64" s="269"/>
      <c r="J64" s="276"/>
      <c r="K64" s="269"/>
      <c r="M64" s="270" t="s">
        <v>368</v>
      </c>
      <c r="O64" s="259"/>
    </row>
    <row r="65" spans="1:15" ht="12.75">
      <c r="A65" s="268"/>
      <c r="B65" s="271"/>
      <c r="C65" s="333" t="s">
        <v>369</v>
      </c>
      <c r="D65" s="334"/>
      <c r="E65" s="272">
        <v>19.1537</v>
      </c>
      <c r="F65" s="273"/>
      <c r="G65" s="274"/>
      <c r="H65" s="275"/>
      <c r="I65" s="269"/>
      <c r="J65" s="276"/>
      <c r="K65" s="269"/>
      <c r="M65" s="270" t="s">
        <v>369</v>
      </c>
      <c r="O65" s="259"/>
    </row>
    <row r="66" spans="1:15" ht="12.75">
      <c r="A66" s="268"/>
      <c r="B66" s="271"/>
      <c r="C66" s="333" t="s">
        <v>370</v>
      </c>
      <c r="D66" s="334"/>
      <c r="E66" s="272">
        <v>0</v>
      </c>
      <c r="F66" s="273"/>
      <c r="G66" s="274"/>
      <c r="H66" s="275"/>
      <c r="I66" s="269"/>
      <c r="J66" s="276"/>
      <c r="K66" s="269"/>
      <c r="M66" s="270" t="s">
        <v>370</v>
      </c>
      <c r="O66" s="259"/>
    </row>
    <row r="67" spans="1:15" ht="12.75">
      <c r="A67" s="268"/>
      <c r="B67" s="271"/>
      <c r="C67" s="333" t="s">
        <v>371</v>
      </c>
      <c r="D67" s="334"/>
      <c r="E67" s="272">
        <v>0.7684</v>
      </c>
      <c r="F67" s="273"/>
      <c r="G67" s="274"/>
      <c r="H67" s="275"/>
      <c r="I67" s="269"/>
      <c r="J67" s="276"/>
      <c r="K67" s="269"/>
      <c r="M67" s="270" t="s">
        <v>371</v>
      </c>
      <c r="O67" s="259"/>
    </row>
    <row r="68" spans="1:80" ht="12.75">
      <c r="A68" s="260">
        <v>16</v>
      </c>
      <c r="B68" s="261" t="s">
        <v>379</v>
      </c>
      <c r="C68" s="262" t="s">
        <v>380</v>
      </c>
      <c r="D68" s="263" t="s">
        <v>202</v>
      </c>
      <c r="E68" s="264">
        <v>19.9221</v>
      </c>
      <c r="F68" s="264">
        <v>0</v>
      </c>
      <c r="G68" s="265">
        <f>E68*F68</f>
        <v>0</v>
      </c>
      <c r="H68" s="266">
        <v>0</v>
      </c>
      <c r="I68" s="267">
        <f>E68*H68</f>
        <v>0</v>
      </c>
      <c r="J68" s="266"/>
      <c r="K68" s="267">
        <f>E68*J68</f>
        <v>0</v>
      </c>
      <c r="O68" s="259">
        <v>2</v>
      </c>
      <c r="AA68" s="232">
        <v>12</v>
      </c>
      <c r="AB68" s="232">
        <v>0</v>
      </c>
      <c r="AC68" s="232">
        <v>21</v>
      </c>
      <c r="AZ68" s="232">
        <v>1</v>
      </c>
      <c r="BA68" s="232">
        <f>IF(AZ68=1,G68,0)</f>
        <v>0</v>
      </c>
      <c r="BB68" s="232">
        <f>IF(AZ68=2,G68,0)</f>
        <v>0</v>
      </c>
      <c r="BC68" s="232">
        <f>IF(AZ68=3,G68,0)</f>
        <v>0</v>
      </c>
      <c r="BD68" s="232">
        <f>IF(AZ68=4,G68,0)</f>
        <v>0</v>
      </c>
      <c r="BE68" s="232">
        <f>IF(AZ68=5,G68,0)</f>
        <v>0</v>
      </c>
      <c r="CA68" s="259">
        <v>12</v>
      </c>
      <c r="CB68" s="259">
        <v>0</v>
      </c>
    </row>
    <row r="69" spans="1:15" ht="12.75">
      <c r="A69" s="268"/>
      <c r="B69" s="271"/>
      <c r="C69" s="333" t="s">
        <v>368</v>
      </c>
      <c r="D69" s="334"/>
      <c r="E69" s="272">
        <v>0</v>
      </c>
      <c r="F69" s="273"/>
      <c r="G69" s="274"/>
      <c r="H69" s="275"/>
      <c r="I69" s="269"/>
      <c r="J69" s="276"/>
      <c r="K69" s="269"/>
      <c r="M69" s="270" t="s">
        <v>368</v>
      </c>
      <c r="O69" s="259"/>
    </row>
    <row r="70" spans="1:15" ht="12.75">
      <c r="A70" s="268"/>
      <c r="B70" s="271"/>
      <c r="C70" s="333" t="s">
        <v>369</v>
      </c>
      <c r="D70" s="334"/>
      <c r="E70" s="272">
        <v>19.1537</v>
      </c>
      <c r="F70" s="273"/>
      <c r="G70" s="274"/>
      <c r="H70" s="275"/>
      <c r="I70" s="269"/>
      <c r="J70" s="276"/>
      <c r="K70" s="269"/>
      <c r="M70" s="270" t="s">
        <v>369</v>
      </c>
      <c r="O70" s="259"/>
    </row>
    <row r="71" spans="1:15" ht="12.75">
      <c r="A71" s="268"/>
      <c r="B71" s="271"/>
      <c r="C71" s="333" t="s">
        <v>370</v>
      </c>
      <c r="D71" s="334"/>
      <c r="E71" s="272">
        <v>0</v>
      </c>
      <c r="F71" s="273"/>
      <c r="G71" s="274"/>
      <c r="H71" s="275"/>
      <c r="I71" s="269"/>
      <c r="J71" s="276"/>
      <c r="K71" s="269"/>
      <c r="M71" s="270" t="s">
        <v>370</v>
      </c>
      <c r="O71" s="259"/>
    </row>
    <row r="72" spans="1:15" ht="12.75">
      <c r="A72" s="268"/>
      <c r="B72" s="271"/>
      <c r="C72" s="333" t="s">
        <v>371</v>
      </c>
      <c r="D72" s="334"/>
      <c r="E72" s="272">
        <v>0.7684</v>
      </c>
      <c r="F72" s="273"/>
      <c r="G72" s="274"/>
      <c r="H72" s="275"/>
      <c r="I72" s="269"/>
      <c r="J72" s="276"/>
      <c r="K72" s="269"/>
      <c r="M72" s="270" t="s">
        <v>371</v>
      </c>
      <c r="O72" s="259"/>
    </row>
    <row r="73" spans="1:80" ht="12.75">
      <c r="A73" s="260">
        <v>17</v>
      </c>
      <c r="B73" s="261" t="s">
        <v>264</v>
      </c>
      <c r="C73" s="262" t="s">
        <v>265</v>
      </c>
      <c r="D73" s="263" t="s">
        <v>202</v>
      </c>
      <c r="E73" s="264">
        <v>274.4976</v>
      </c>
      <c r="F73" s="264">
        <v>0</v>
      </c>
      <c r="G73" s="265">
        <f aca="true" t="shared" si="0" ref="G73:G78">E73*F73</f>
        <v>0</v>
      </c>
      <c r="H73" s="266">
        <v>0</v>
      </c>
      <c r="I73" s="267">
        <f aca="true" t="shared" si="1" ref="I73:I78">E73*H73</f>
        <v>0</v>
      </c>
      <c r="J73" s="266"/>
      <c r="K73" s="267">
        <f aca="true" t="shared" si="2" ref="K73:K78">E73*J73</f>
        <v>0</v>
      </c>
      <c r="O73" s="259">
        <v>2</v>
      </c>
      <c r="AA73" s="232">
        <v>8</v>
      </c>
      <c r="AB73" s="232">
        <v>0</v>
      </c>
      <c r="AC73" s="232">
        <v>3</v>
      </c>
      <c r="AZ73" s="232">
        <v>1</v>
      </c>
      <c r="BA73" s="232">
        <f aca="true" t="shared" si="3" ref="BA73:BA78">IF(AZ73=1,G73,0)</f>
        <v>0</v>
      </c>
      <c r="BB73" s="232">
        <f aca="true" t="shared" si="4" ref="BB73:BB78">IF(AZ73=2,G73,0)</f>
        <v>0</v>
      </c>
      <c r="BC73" s="232">
        <f aca="true" t="shared" si="5" ref="BC73:BC78">IF(AZ73=3,G73,0)</f>
        <v>0</v>
      </c>
      <c r="BD73" s="232">
        <f aca="true" t="shared" si="6" ref="BD73:BD78">IF(AZ73=4,G73,0)</f>
        <v>0</v>
      </c>
      <c r="BE73" s="232">
        <f aca="true" t="shared" si="7" ref="BE73:BE78">IF(AZ73=5,G73,0)</f>
        <v>0</v>
      </c>
      <c r="CA73" s="259">
        <v>8</v>
      </c>
      <c r="CB73" s="259">
        <v>0</v>
      </c>
    </row>
    <row r="74" spans="1:80" ht="22.5">
      <c r="A74" s="260">
        <v>18</v>
      </c>
      <c r="B74" s="261" t="s">
        <v>266</v>
      </c>
      <c r="C74" s="262" t="s">
        <v>267</v>
      </c>
      <c r="D74" s="263" t="s">
        <v>202</v>
      </c>
      <c r="E74" s="264">
        <v>2470.4784</v>
      </c>
      <c r="F74" s="264">
        <v>0</v>
      </c>
      <c r="G74" s="265">
        <f t="shared" si="0"/>
        <v>0</v>
      </c>
      <c r="H74" s="266">
        <v>0</v>
      </c>
      <c r="I74" s="267">
        <f t="shared" si="1"/>
        <v>0</v>
      </c>
      <c r="J74" s="266"/>
      <c r="K74" s="267">
        <f t="shared" si="2"/>
        <v>0</v>
      </c>
      <c r="O74" s="259">
        <v>2</v>
      </c>
      <c r="AA74" s="232">
        <v>8</v>
      </c>
      <c r="AB74" s="232">
        <v>0</v>
      </c>
      <c r="AC74" s="232">
        <v>3</v>
      </c>
      <c r="AZ74" s="232">
        <v>1</v>
      </c>
      <c r="BA74" s="232">
        <f t="shared" si="3"/>
        <v>0</v>
      </c>
      <c r="BB74" s="232">
        <f t="shared" si="4"/>
        <v>0</v>
      </c>
      <c r="BC74" s="232">
        <f t="shared" si="5"/>
        <v>0</v>
      </c>
      <c r="BD74" s="232">
        <f t="shared" si="6"/>
        <v>0</v>
      </c>
      <c r="BE74" s="232">
        <f t="shared" si="7"/>
        <v>0</v>
      </c>
      <c r="CA74" s="259">
        <v>8</v>
      </c>
      <c r="CB74" s="259">
        <v>0</v>
      </c>
    </row>
    <row r="75" spans="1:80" ht="12.75">
      <c r="A75" s="260">
        <v>19</v>
      </c>
      <c r="B75" s="261" t="s">
        <v>268</v>
      </c>
      <c r="C75" s="262" t="s">
        <v>269</v>
      </c>
      <c r="D75" s="263" t="s">
        <v>202</v>
      </c>
      <c r="E75" s="264">
        <v>274.4976</v>
      </c>
      <c r="F75" s="264">
        <v>0</v>
      </c>
      <c r="G75" s="265">
        <f t="shared" si="0"/>
        <v>0</v>
      </c>
      <c r="H75" s="266">
        <v>0</v>
      </c>
      <c r="I75" s="267">
        <f t="shared" si="1"/>
        <v>0</v>
      </c>
      <c r="J75" s="266"/>
      <c r="K75" s="267">
        <f t="shared" si="2"/>
        <v>0</v>
      </c>
      <c r="O75" s="259">
        <v>2</v>
      </c>
      <c r="AA75" s="232">
        <v>8</v>
      </c>
      <c r="AB75" s="232">
        <v>0</v>
      </c>
      <c r="AC75" s="232">
        <v>3</v>
      </c>
      <c r="AZ75" s="232">
        <v>1</v>
      </c>
      <c r="BA75" s="232">
        <f t="shared" si="3"/>
        <v>0</v>
      </c>
      <c r="BB75" s="232">
        <f t="shared" si="4"/>
        <v>0</v>
      </c>
      <c r="BC75" s="232">
        <f t="shared" si="5"/>
        <v>0</v>
      </c>
      <c r="BD75" s="232">
        <f t="shared" si="6"/>
        <v>0</v>
      </c>
      <c r="BE75" s="232">
        <f t="shared" si="7"/>
        <v>0</v>
      </c>
      <c r="CA75" s="259">
        <v>8</v>
      </c>
      <c r="CB75" s="259">
        <v>0</v>
      </c>
    </row>
    <row r="76" spans="1:80" ht="12.75">
      <c r="A76" s="260">
        <v>20</v>
      </c>
      <c r="B76" s="261" t="s">
        <v>270</v>
      </c>
      <c r="C76" s="262" t="s">
        <v>271</v>
      </c>
      <c r="D76" s="263" t="s">
        <v>202</v>
      </c>
      <c r="E76" s="264">
        <v>1097.9904</v>
      </c>
      <c r="F76" s="264">
        <v>0</v>
      </c>
      <c r="G76" s="265">
        <f t="shared" si="0"/>
        <v>0</v>
      </c>
      <c r="H76" s="266">
        <v>0</v>
      </c>
      <c r="I76" s="267">
        <f t="shared" si="1"/>
        <v>0</v>
      </c>
      <c r="J76" s="266"/>
      <c r="K76" s="267">
        <f t="shared" si="2"/>
        <v>0</v>
      </c>
      <c r="O76" s="259">
        <v>2</v>
      </c>
      <c r="AA76" s="232">
        <v>8</v>
      </c>
      <c r="AB76" s="232">
        <v>0</v>
      </c>
      <c r="AC76" s="232">
        <v>3</v>
      </c>
      <c r="AZ76" s="232">
        <v>1</v>
      </c>
      <c r="BA76" s="232">
        <f t="shared" si="3"/>
        <v>0</v>
      </c>
      <c r="BB76" s="232">
        <f t="shared" si="4"/>
        <v>0</v>
      </c>
      <c r="BC76" s="232">
        <f t="shared" si="5"/>
        <v>0</v>
      </c>
      <c r="BD76" s="232">
        <f t="shared" si="6"/>
        <v>0</v>
      </c>
      <c r="BE76" s="232">
        <f t="shared" si="7"/>
        <v>0</v>
      </c>
      <c r="CA76" s="259">
        <v>8</v>
      </c>
      <c r="CB76" s="259">
        <v>0</v>
      </c>
    </row>
    <row r="77" spans="1:80" ht="12.75">
      <c r="A77" s="260">
        <v>21</v>
      </c>
      <c r="B77" s="261" t="s">
        <v>272</v>
      </c>
      <c r="C77" s="262" t="s">
        <v>273</v>
      </c>
      <c r="D77" s="263" t="s">
        <v>202</v>
      </c>
      <c r="E77" s="264">
        <v>274.4976</v>
      </c>
      <c r="F77" s="264">
        <v>0</v>
      </c>
      <c r="G77" s="265">
        <f t="shared" si="0"/>
        <v>0</v>
      </c>
      <c r="H77" s="266">
        <v>0</v>
      </c>
      <c r="I77" s="267">
        <f t="shared" si="1"/>
        <v>0</v>
      </c>
      <c r="J77" s="266"/>
      <c r="K77" s="267">
        <f t="shared" si="2"/>
        <v>0</v>
      </c>
      <c r="O77" s="259">
        <v>2</v>
      </c>
      <c r="AA77" s="232">
        <v>8</v>
      </c>
      <c r="AB77" s="232">
        <v>0</v>
      </c>
      <c r="AC77" s="232">
        <v>3</v>
      </c>
      <c r="AZ77" s="232">
        <v>1</v>
      </c>
      <c r="BA77" s="232">
        <f t="shared" si="3"/>
        <v>0</v>
      </c>
      <c r="BB77" s="232">
        <f t="shared" si="4"/>
        <v>0</v>
      </c>
      <c r="BC77" s="232">
        <f t="shared" si="5"/>
        <v>0</v>
      </c>
      <c r="BD77" s="232">
        <f t="shared" si="6"/>
        <v>0</v>
      </c>
      <c r="BE77" s="232">
        <f t="shared" si="7"/>
        <v>0</v>
      </c>
      <c r="CA77" s="259">
        <v>8</v>
      </c>
      <c r="CB77" s="259">
        <v>0</v>
      </c>
    </row>
    <row r="78" spans="1:80" ht="22.5">
      <c r="A78" s="260">
        <v>22</v>
      </c>
      <c r="B78" s="261" t="s">
        <v>274</v>
      </c>
      <c r="C78" s="262" t="s">
        <v>381</v>
      </c>
      <c r="D78" s="263" t="s">
        <v>202</v>
      </c>
      <c r="E78" s="264">
        <v>274.4976</v>
      </c>
      <c r="F78" s="264">
        <v>0</v>
      </c>
      <c r="G78" s="265">
        <f t="shared" si="0"/>
        <v>0</v>
      </c>
      <c r="H78" s="266">
        <v>0</v>
      </c>
      <c r="I78" s="267">
        <f t="shared" si="1"/>
        <v>0</v>
      </c>
      <c r="J78" s="266"/>
      <c r="K78" s="267">
        <f t="shared" si="2"/>
        <v>0</v>
      </c>
      <c r="O78" s="259">
        <v>2</v>
      </c>
      <c r="AA78" s="232">
        <v>8</v>
      </c>
      <c r="AB78" s="232">
        <v>0</v>
      </c>
      <c r="AC78" s="232">
        <v>3</v>
      </c>
      <c r="AZ78" s="232">
        <v>1</v>
      </c>
      <c r="BA78" s="232">
        <f t="shared" si="3"/>
        <v>0</v>
      </c>
      <c r="BB78" s="232">
        <f t="shared" si="4"/>
        <v>0</v>
      </c>
      <c r="BC78" s="232">
        <f t="shared" si="5"/>
        <v>0</v>
      </c>
      <c r="BD78" s="232">
        <f t="shared" si="6"/>
        <v>0</v>
      </c>
      <c r="BE78" s="232">
        <f t="shared" si="7"/>
        <v>0</v>
      </c>
      <c r="CA78" s="259">
        <v>8</v>
      </c>
      <c r="CB78" s="259">
        <v>0</v>
      </c>
    </row>
    <row r="79" spans="1:57" ht="12.75">
      <c r="A79" s="277"/>
      <c r="B79" s="278" t="s">
        <v>100</v>
      </c>
      <c r="C79" s="279" t="s">
        <v>263</v>
      </c>
      <c r="D79" s="280"/>
      <c r="E79" s="281"/>
      <c r="F79" s="282"/>
      <c r="G79" s="283">
        <f>SUM(G49:G78)</f>
        <v>0</v>
      </c>
      <c r="H79" s="284"/>
      <c r="I79" s="285">
        <f>SUM(I49:I78)</f>
        <v>0</v>
      </c>
      <c r="J79" s="284"/>
      <c r="K79" s="285">
        <f>SUM(K49:K78)</f>
        <v>0</v>
      </c>
      <c r="O79" s="259">
        <v>4</v>
      </c>
      <c r="BA79" s="286">
        <f>SUM(BA49:BA78)</f>
        <v>0</v>
      </c>
      <c r="BB79" s="286">
        <f>SUM(BB49:BB78)</f>
        <v>0</v>
      </c>
      <c r="BC79" s="286">
        <f>SUM(BC49:BC78)</f>
        <v>0</v>
      </c>
      <c r="BD79" s="286">
        <f>SUM(BD49:BD78)</f>
        <v>0</v>
      </c>
      <c r="BE79" s="286">
        <f>SUM(BE49:BE78)</f>
        <v>0</v>
      </c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ht="12.75">
      <c r="E84" s="232"/>
    </row>
    <row r="85" ht="12.75">
      <c r="E85" s="232"/>
    </row>
    <row r="86" ht="12.75">
      <c r="E86" s="232"/>
    </row>
    <row r="87" ht="12.75">
      <c r="E87" s="232"/>
    </row>
    <row r="88" ht="12.75">
      <c r="E88" s="232"/>
    </row>
    <row r="89" ht="12.75">
      <c r="E89" s="232"/>
    </row>
    <row r="90" ht="12.75">
      <c r="E90" s="232"/>
    </row>
    <row r="91" ht="12.75">
      <c r="E91" s="232"/>
    </row>
    <row r="92" ht="12.75">
      <c r="E92" s="232"/>
    </row>
    <row r="93" ht="12.75">
      <c r="E93" s="232"/>
    </row>
    <row r="94" ht="12.75">
      <c r="E94" s="232"/>
    </row>
    <row r="95" ht="12.75">
      <c r="E95" s="232"/>
    </row>
    <row r="96" ht="12.75">
      <c r="E96" s="232"/>
    </row>
    <row r="97" ht="12.75">
      <c r="E97" s="232"/>
    </row>
    <row r="98" ht="12.75">
      <c r="E98" s="232"/>
    </row>
    <row r="99" ht="12.75">
      <c r="E99" s="232"/>
    </row>
    <row r="100" ht="12.75">
      <c r="E100" s="232"/>
    </row>
    <row r="101" ht="12.75">
      <c r="E101" s="232"/>
    </row>
    <row r="102" ht="12.75">
      <c r="E102" s="232"/>
    </row>
    <row r="103" spans="1:7" ht="12.75">
      <c r="A103" s="276"/>
      <c r="B103" s="276"/>
      <c r="C103" s="276"/>
      <c r="D103" s="276"/>
      <c r="E103" s="276"/>
      <c r="F103" s="276"/>
      <c r="G103" s="276"/>
    </row>
    <row r="104" spans="1:7" ht="12.75">
      <c r="A104" s="276"/>
      <c r="B104" s="276"/>
      <c r="C104" s="276"/>
      <c r="D104" s="276"/>
      <c r="E104" s="276"/>
      <c r="F104" s="276"/>
      <c r="G104" s="276"/>
    </row>
    <row r="105" spans="1:7" ht="12.75">
      <c r="A105" s="276"/>
      <c r="B105" s="276"/>
      <c r="C105" s="276"/>
      <c r="D105" s="276"/>
      <c r="E105" s="276"/>
      <c r="F105" s="276"/>
      <c r="G105" s="276"/>
    </row>
    <row r="106" spans="1:7" ht="12.75">
      <c r="A106" s="276"/>
      <c r="B106" s="276"/>
      <c r="C106" s="276"/>
      <c r="D106" s="276"/>
      <c r="E106" s="276"/>
      <c r="F106" s="276"/>
      <c r="G106" s="276"/>
    </row>
    <row r="107" ht="12.75">
      <c r="E107" s="232"/>
    </row>
    <row r="108" ht="12.75">
      <c r="E108" s="232"/>
    </row>
    <row r="109" ht="12.75">
      <c r="E109" s="232"/>
    </row>
    <row r="110" ht="12.75">
      <c r="E110" s="232"/>
    </row>
    <row r="111" ht="12.75">
      <c r="E111" s="232"/>
    </row>
    <row r="112" ht="12.75">
      <c r="E112" s="232"/>
    </row>
    <row r="113" ht="12.75">
      <c r="E113" s="232"/>
    </row>
    <row r="114" ht="12.75">
      <c r="E114" s="232"/>
    </row>
    <row r="115" ht="12.75">
      <c r="E115" s="232"/>
    </row>
    <row r="116" ht="12.75">
      <c r="E116" s="232"/>
    </row>
    <row r="117" ht="12.75">
      <c r="E117" s="232"/>
    </row>
    <row r="118" ht="12.75">
      <c r="E118" s="232"/>
    </row>
    <row r="119" ht="12.75">
      <c r="E119" s="232"/>
    </row>
    <row r="120" ht="12.75">
      <c r="E120" s="232"/>
    </row>
    <row r="121" ht="12.75">
      <c r="E121" s="232"/>
    </row>
    <row r="122" ht="12.75">
      <c r="E122" s="232"/>
    </row>
    <row r="123" ht="12.75">
      <c r="E123" s="232"/>
    </row>
    <row r="124" ht="12.75">
      <c r="E124" s="232"/>
    </row>
    <row r="125" ht="12.75">
      <c r="E125" s="232"/>
    </row>
    <row r="126" ht="12.75">
      <c r="E126" s="232"/>
    </row>
    <row r="127" ht="12.75">
      <c r="E127" s="232"/>
    </row>
    <row r="128" ht="12.75">
      <c r="E128" s="232"/>
    </row>
    <row r="129" ht="12.75">
      <c r="E129" s="232"/>
    </row>
    <row r="130" ht="12.75">
      <c r="E130" s="232"/>
    </row>
    <row r="131" ht="12.75">
      <c r="E131" s="232"/>
    </row>
    <row r="132" ht="12.75">
      <c r="E132" s="232"/>
    </row>
    <row r="133" ht="12.75">
      <c r="E133" s="232"/>
    </row>
    <row r="134" ht="12.75">
      <c r="E134" s="232"/>
    </row>
    <row r="135" ht="12.75">
      <c r="E135" s="232"/>
    </row>
    <row r="136" ht="12.75">
      <c r="E136" s="232"/>
    </row>
    <row r="137" ht="12.75">
      <c r="E137" s="232"/>
    </row>
    <row r="138" spans="1:2" ht="12.75">
      <c r="A138" s="287"/>
      <c r="B138" s="287"/>
    </row>
    <row r="139" spans="1:7" ht="12.75">
      <c r="A139" s="276"/>
      <c r="B139" s="276"/>
      <c r="C139" s="288"/>
      <c r="D139" s="288"/>
      <c r="E139" s="289"/>
      <c r="F139" s="288"/>
      <c r="G139" s="290"/>
    </row>
    <row r="140" spans="1:7" ht="12.75">
      <c r="A140" s="291"/>
      <c r="B140" s="291"/>
      <c r="C140" s="276"/>
      <c r="D140" s="276"/>
      <c r="E140" s="292"/>
      <c r="F140" s="276"/>
      <c r="G140" s="276"/>
    </row>
    <row r="141" spans="1:7" ht="12.75">
      <c r="A141" s="276"/>
      <c r="B141" s="276"/>
      <c r="C141" s="276"/>
      <c r="D141" s="276"/>
      <c r="E141" s="292"/>
      <c r="F141" s="276"/>
      <c r="G141" s="276"/>
    </row>
    <row r="142" spans="1:7" ht="12.75">
      <c r="A142" s="276"/>
      <c r="B142" s="276"/>
      <c r="C142" s="276"/>
      <c r="D142" s="276"/>
      <c r="E142" s="292"/>
      <c r="F142" s="276"/>
      <c r="G142" s="276"/>
    </row>
    <row r="143" spans="1:7" ht="12.75">
      <c r="A143" s="276"/>
      <c r="B143" s="276"/>
      <c r="C143" s="276"/>
      <c r="D143" s="276"/>
      <c r="E143" s="292"/>
      <c r="F143" s="276"/>
      <c r="G143" s="276"/>
    </row>
    <row r="144" spans="1:7" ht="12.75">
      <c r="A144" s="276"/>
      <c r="B144" s="276"/>
      <c r="C144" s="276"/>
      <c r="D144" s="276"/>
      <c r="E144" s="292"/>
      <c r="F144" s="276"/>
      <c r="G144" s="276"/>
    </row>
    <row r="145" spans="1:7" ht="12.75">
      <c r="A145" s="276"/>
      <c r="B145" s="276"/>
      <c r="C145" s="276"/>
      <c r="D145" s="276"/>
      <c r="E145" s="292"/>
      <c r="F145" s="276"/>
      <c r="G145" s="276"/>
    </row>
    <row r="146" spans="1:7" ht="12.75">
      <c r="A146" s="276"/>
      <c r="B146" s="276"/>
      <c r="C146" s="276"/>
      <c r="D146" s="276"/>
      <c r="E146" s="292"/>
      <c r="F146" s="276"/>
      <c r="G146" s="276"/>
    </row>
    <row r="147" spans="1:7" ht="12.75">
      <c r="A147" s="276"/>
      <c r="B147" s="276"/>
      <c r="C147" s="276"/>
      <c r="D147" s="276"/>
      <c r="E147" s="292"/>
      <c r="F147" s="276"/>
      <c r="G147" s="276"/>
    </row>
    <row r="148" spans="1:7" ht="12.75">
      <c r="A148" s="276"/>
      <c r="B148" s="276"/>
      <c r="C148" s="276"/>
      <c r="D148" s="276"/>
      <c r="E148" s="292"/>
      <c r="F148" s="276"/>
      <c r="G148" s="276"/>
    </row>
    <row r="149" spans="1:7" ht="12.75">
      <c r="A149" s="276"/>
      <c r="B149" s="276"/>
      <c r="C149" s="276"/>
      <c r="D149" s="276"/>
      <c r="E149" s="292"/>
      <c r="F149" s="276"/>
      <c r="G149" s="276"/>
    </row>
    <row r="150" spans="1:7" ht="12.75">
      <c r="A150" s="276"/>
      <c r="B150" s="276"/>
      <c r="C150" s="276"/>
      <c r="D150" s="276"/>
      <c r="E150" s="292"/>
      <c r="F150" s="276"/>
      <c r="G150" s="276"/>
    </row>
    <row r="151" spans="1:7" ht="12.75">
      <c r="A151" s="276"/>
      <c r="B151" s="276"/>
      <c r="C151" s="276"/>
      <c r="D151" s="276"/>
      <c r="E151" s="292"/>
      <c r="F151" s="276"/>
      <c r="G151" s="276"/>
    </row>
    <row r="152" spans="1:7" ht="12.75">
      <c r="A152" s="276"/>
      <c r="B152" s="276"/>
      <c r="C152" s="276"/>
      <c r="D152" s="276"/>
      <c r="E152" s="292"/>
      <c r="F152" s="276"/>
      <c r="G152" s="276"/>
    </row>
  </sheetData>
  <sheetProtection/>
  <mergeCells count="43">
    <mergeCell ref="C9:D9"/>
    <mergeCell ref="C10:D10"/>
    <mergeCell ref="C11:D11"/>
    <mergeCell ref="C12:D12"/>
    <mergeCell ref="A1:G1"/>
    <mergeCell ref="A3:B3"/>
    <mergeCell ref="A4:B4"/>
    <mergeCell ref="E4:G4"/>
    <mergeCell ref="C25:D25"/>
    <mergeCell ref="C26:D26"/>
    <mergeCell ref="C14:D14"/>
    <mergeCell ref="C15:D15"/>
    <mergeCell ref="C17:D17"/>
    <mergeCell ref="C18:D18"/>
    <mergeCell ref="C20:D20"/>
    <mergeCell ref="C21:D21"/>
    <mergeCell ref="C33:D33"/>
    <mergeCell ref="C34:D34"/>
    <mergeCell ref="C36:D36"/>
    <mergeCell ref="C37:D37"/>
    <mergeCell ref="C42:D42"/>
    <mergeCell ref="C43:D43"/>
    <mergeCell ref="C45:D45"/>
    <mergeCell ref="C46:D46"/>
    <mergeCell ref="C70:D70"/>
    <mergeCell ref="C51:D51"/>
    <mergeCell ref="C52:D52"/>
    <mergeCell ref="C53:D53"/>
    <mergeCell ref="C54:D54"/>
    <mergeCell ref="C56:D56"/>
    <mergeCell ref="C57:D57"/>
    <mergeCell ref="C58:D58"/>
    <mergeCell ref="C59:D59"/>
    <mergeCell ref="C71:D71"/>
    <mergeCell ref="C72:D72"/>
    <mergeCell ref="C60:D60"/>
    <mergeCell ref="C61:D61"/>
    <mergeCell ref="C62:D62"/>
    <mergeCell ref="C64:D64"/>
    <mergeCell ref="C65:D65"/>
    <mergeCell ref="C66:D66"/>
    <mergeCell ref="C67:D67"/>
    <mergeCell ref="C69:D6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383</v>
      </c>
      <c r="D2" s="97" t="s">
        <v>386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383</v>
      </c>
      <c r="B5" s="110"/>
      <c r="C5" s="111" t="s">
        <v>384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22" t="s">
        <v>285</v>
      </c>
      <c r="D8" s="322"/>
      <c r="E8" s="32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22"/>
      <c r="D9" s="322"/>
      <c r="E9" s="323"/>
      <c r="F9" s="105"/>
      <c r="G9" s="126"/>
      <c r="H9" s="127"/>
    </row>
    <row r="10" spans="1:8" ht="12.75">
      <c r="A10" s="121" t="s">
        <v>43</v>
      </c>
      <c r="B10" s="105"/>
      <c r="C10" s="322" t="s">
        <v>284</v>
      </c>
      <c r="D10" s="322"/>
      <c r="E10" s="322"/>
      <c r="F10" s="128"/>
      <c r="G10" s="129"/>
      <c r="H10" s="130"/>
    </row>
    <row r="11" spans="1:57" ht="13.5" customHeight="1">
      <c r="A11" s="121" t="s">
        <v>44</v>
      </c>
      <c r="B11" s="105"/>
      <c r="C11" s="322"/>
      <c r="D11" s="322"/>
      <c r="E11" s="32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299"/>
      <c r="D12" s="299"/>
      <c r="E12" s="299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 04 SO 04 Rek'!E10</f>
        <v>0</v>
      </c>
      <c r="D15" s="149" t="str">
        <f>'SO 04 SO 04 Rek'!A15</f>
        <v>Ztížené výrobní podmínky</v>
      </c>
      <c r="E15" s="150"/>
      <c r="F15" s="151"/>
      <c r="G15" s="148">
        <f>'SO 04 SO 04 Rek'!I15</f>
        <v>0</v>
      </c>
    </row>
    <row r="16" spans="1:7" ht="15.75" customHeight="1">
      <c r="A16" s="146" t="s">
        <v>52</v>
      </c>
      <c r="B16" s="147" t="s">
        <v>53</v>
      </c>
      <c r="C16" s="148">
        <f>'SO 04 SO 04 Rek'!F10</f>
        <v>0</v>
      </c>
      <c r="D16" s="101" t="str">
        <f>'SO 04 SO 04 Rek'!A16</f>
        <v>Oborová přirážka</v>
      </c>
      <c r="E16" s="152"/>
      <c r="F16" s="153"/>
      <c r="G16" s="148">
        <f>'SO 04 SO 04 Rek'!I16</f>
        <v>0</v>
      </c>
    </row>
    <row r="17" spans="1:7" ht="15.75" customHeight="1">
      <c r="A17" s="146" t="s">
        <v>54</v>
      </c>
      <c r="B17" s="147" t="s">
        <v>55</v>
      </c>
      <c r="C17" s="148">
        <f>'SO 04 SO 04 Rek'!H10</f>
        <v>0</v>
      </c>
      <c r="D17" s="101" t="str">
        <f>'SO 04 SO 04 Rek'!A17</f>
        <v>Přesun stavebních kapacit</v>
      </c>
      <c r="E17" s="152"/>
      <c r="F17" s="153"/>
      <c r="G17" s="148">
        <f>'SO 04 SO 04 Rek'!I17</f>
        <v>0</v>
      </c>
    </row>
    <row r="18" spans="1:7" ht="15.75" customHeight="1">
      <c r="A18" s="154" t="s">
        <v>56</v>
      </c>
      <c r="B18" s="155" t="s">
        <v>57</v>
      </c>
      <c r="C18" s="148">
        <f>'SO 04 SO 04 Rek'!G10</f>
        <v>0</v>
      </c>
      <c r="D18" s="101" t="str">
        <f>'SO 04 SO 04 Rek'!A18</f>
        <v>Mimostaveništní doprava</v>
      </c>
      <c r="E18" s="152"/>
      <c r="F18" s="153"/>
      <c r="G18" s="148">
        <f>'SO 04 SO 04 Rek'!I18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'SO 04 SO 04 Rek'!A19</f>
        <v>Zařízení staveniště</v>
      </c>
      <c r="E19" s="152"/>
      <c r="F19" s="153"/>
      <c r="G19" s="148">
        <f>'SO 04 SO 04 Rek'!I19</f>
        <v>0</v>
      </c>
    </row>
    <row r="20" spans="1:7" ht="15.75" customHeight="1">
      <c r="A20" s="156"/>
      <c r="B20" s="147"/>
      <c r="C20" s="148"/>
      <c r="D20" s="101" t="str">
        <f>'SO 04 SO 04 Rek'!A20</f>
        <v>Provoz investora</v>
      </c>
      <c r="E20" s="152"/>
      <c r="F20" s="153"/>
      <c r="G20" s="148">
        <f>'SO 04 SO 04 Rek'!I20</f>
        <v>0</v>
      </c>
    </row>
    <row r="21" spans="1:7" ht="15.75" customHeight="1">
      <c r="A21" s="156" t="s">
        <v>29</v>
      </c>
      <c r="B21" s="147"/>
      <c r="C21" s="148">
        <f>'SO 04 SO 04 Rek'!I10</f>
        <v>0</v>
      </c>
      <c r="D21" s="101" t="str">
        <f>'SO 04 SO 04 Rek'!A21</f>
        <v>Kompletační činnost (IČD)</v>
      </c>
      <c r="E21" s="152"/>
      <c r="F21" s="153"/>
      <c r="G21" s="148">
        <f>'SO 04 SO 04 Rek'!I21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00" t="s">
        <v>61</v>
      </c>
      <c r="B23" s="321"/>
      <c r="C23" s="158">
        <f>C22+G23</f>
        <v>0</v>
      </c>
      <c r="D23" s="159" t="s">
        <v>62</v>
      </c>
      <c r="E23" s="160"/>
      <c r="F23" s="161"/>
      <c r="G23" s="148">
        <f>'SO 04 SO 04 Rek'!H23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20</v>
      </c>
      <c r="D30" s="176" t="s">
        <v>70</v>
      </c>
      <c r="E30" s="178"/>
      <c r="F30" s="316">
        <f>C23-F32</f>
        <v>0</v>
      </c>
      <c r="G30" s="317"/>
    </row>
    <row r="31" spans="1:7" ht="12.75">
      <c r="A31" s="175" t="s">
        <v>71</v>
      </c>
      <c r="B31" s="176"/>
      <c r="C31" s="177">
        <f>C30</f>
        <v>20</v>
      </c>
      <c r="D31" s="176" t="s">
        <v>72</v>
      </c>
      <c r="E31" s="178"/>
      <c r="F31" s="316">
        <f>ROUND(PRODUCT(F30,C31/100),0)</f>
        <v>0</v>
      </c>
      <c r="G31" s="31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6">
        <v>0</v>
      </c>
      <c r="G32" s="31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6">
        <f>ROUND(PRODUCT(F32,C33/100),0)</f>
        <v>0</v>
      </c>
      <c r="G33" s="31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8">
        <f>ROUND(SUM(F30:F33),0)</f>
        <v>0</v>
      </c>
      <c r="G34" s="31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0"/>
      <c r="C37" s="320"/>
      <c r="D37" s="320"/>
      <c r="E37" s="320"/>
      <c r="F37" s="320"/>
      <c r="G37" s="320"/>
      <c r="H37" s="1" t="s">
        <v>1</v>
      </c>
    </row>
    <row r="38" spans="1:8" ht="12.75" customHeight="1">
      <c r="A38" s="185"/>
      <c r="B38" s="320"/>
      <c r="C38" s="320"/>
      <c r="D38" s="320"/>
      <c r="E38" s="320"/>
      <c r="F38" s="320"/>
      <c r="G38" s="320"/>
      <c r="H38" s="1" t="s">
        <v>1</v>
      </c>
    </row>
    <row r="39" spans="1:8" ht="12.75">
      <c r="A39" s="185"/>
      <c r="B39" s="320"/>
      <c r="C39" s="320"/>
      <c r="D39" s="320"/>
      <c r="E39" s="320"/>
      <c r="F39" s="320"/>
      <c r="G39" s="320"/>
      <c r="H39" s="1" t="s">
        <v>1</v>
      </c>
    </row>
    <row r="40" spans="1:8" ht="12.75">
      <c r="A40" s="185"/>
      <c r="B40" s="320"/>
      <c r="C40" s="320"/>
      <c r="D40" s="320"/>
      <c r="E40" s="320"/>
      <c r="F40" s="320"/>
      <c r="G40" s="320"/>
      <c r="H40" s="1" t="s">
        <v>1</v>
      </c>
    </row>
    <row r="41" spans="1:8" ht="12.75">
      <c r="A41" s="185"/>
      <c r="B41" s="320"/>
      <c r="C41" s="320"/>
      <c r="D41" s="320"/>
      <c r="E41" s="320"/>
      <c r="F41" s="320"/>
      <c r="G41" s="320"/>
      <c r="H41" s="1" t="s">
        <v>1</v>
      </c>
    </row>
    <row r="42" spans="1:8" ht="12.75">
      <c r="A42" s="185"/>
      <c r="B42" s="320"/>
      <c r="C42" s="320"/>
      <c r="D42" s="320"/>
      <c r="E42" s="320"/>
      <c r="F42" s="320"/>
      <c r="G42" s="320"/>
      <c r="H42" s="1" t="s">
        <v>1</v>
      </c>
    </row>
    <row r="43" spans="1:8" ht="12.75">
      <c r="A43" s="185"/>
      <c r="B43" s="320"/>
      <c r="C43" s="320"/>
      <c r="D43" s="320"/>
      <c r="E43" s="320"/>
      <c r="F43" s="320"/>
      <c r="G43" s="320"/>
      <c r="H43" s="1" t="s">
        <v>1</v>
      </c>
    </row>
    <row r="44" spans="1:8" ht="12.75" customHeight="1">
      <c r="A44" s="185"/>
      <c r="B44" s="320"/>
      <c r="C44" s="320"/>
      <c r="D44" s="320"/>
      <c r="E44" s="320"/>
      <c r="F44" s="320"/>
      <c r="G44" s="320"/>
      <c r="H44" s="1" t="s">
        <v>1</v>
      </c>
    </row>
    <row r="45" spans="1:8" ht="12.75" customHeight="1">
      <c r="A45" s="185"/>
      <c r="B45" s="320"/>
      <c r="C45" s="320"/>
      <c r="D45" s="320"/>
      <c r="E45" s="320"/>
      <c r="F45" s="320"/>
      <c r="G45" s="320"/>
      <c r="H45" s="1" t="s">
        <v>1</v>
      </c>
    </row>
    <row r="46" spans="2:7" ht="12.75">
      <c r="B46" s="315"/>
      <c r="C46" s="315"/>
      <c r="D46" s="315"/>
      <c r="E46" s="315"/>
      <c r="F46" s="315"/>
      <c r="G46" s="315"/>
    </row>
    <row r="47" spans="2:7" ht="12.75">
      <c r="B47" s="315"/>
      <c r="C47" s="315"/>
      <c r="D47" s="315"/>
      <c r="E47" s="315"/>
      <c r="F47" s="315"/>
      <c r="G47" s="315"/>
    </row>
    <row r="48" spans="2:7" ht="12.75">
      <c r="B48" s="315"/>
      <c r="C48" s="315"/>
      <c r="D48" s="315"/>
      <c r="E48" s="315"/>
      <c r="F48" s="315"/>
      <c r="G48" s="315"/>
    </row>
    <row r="49" spans="2:7" ht="12.75">
      <c r="B49" s="315"/>
      <c r="C49" s="315"/>
      <c r="D49" s="315"/>
      <c r="E49" s="315"/>
      <c r="F49" s="315"/>
      <c r="G49" s="315"/>
    </row>
    <row r="50" spans="2:7" ht="12.75">
      <c r="B50" s="315"/>
      <c r="C50" s="315"/>
      <c r="D50" s="315"/>
      <c r="E50" s="315"/>
      <c r="F50" s="315"/>
      <c r="G50" s="315"/>
    </row>
    <row r="51" spans="2:7" ht="12.75">
      <c r="B51" s="315"/>
      <c r="C51" s="315"/>
      <c r="D51" s="315"/>
      <c r="E51" s="315"/>
      <c r="F51" s="315"/>
      <c r="G51" s="315"/>
    </row>
  </sheetData>
  <sheetProtection/>
  <mergeCells count="18">
    <mergeCell ref="C12:E12"/>
    <mergeCell ref="A23:B23"/>
    <mergeCell ref="C8:E8"/>
    <mergeCell ref="C9:E9"/>
    <mergeCell ref="C10:E10"/>
    <mergeCell ref="C11:E11"/>
    <mergeCell ref="F34:G34"/>
    <mergeCell ref="B37:G45"/>
    <mergeCell ref="B46:G46"/>
    <mergeCell ref="B47:G47"/>
    <mergeCell ref="F30:G30"/>
    <mergeCell ref="F31:G31"/>
    <mergeCell ref="F32:G32"/>
    <mergeCell ref="F33:G33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7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4" t="s">
        <v>2</v>
      </c>
      <c r="B1" s="325"/>
      <c r="C1" s="186" t="s">
        <v>105</v>
      </c>
      <c r="D1" s="187"/>
      <c r="E1" s="188"/>
      <c r="F1" s="187"/>
      <c r="G1" s="189" t="s">
        <v>75</v>
      </c>
      <c r="H1" s="190" t="s">
        <v>383</v>
      </c>
      <c r="I1" s="191"/>
    </row>
    <row r="2" spans="1:9" ht="13.5" thickBot="1">
      <c r="A2" s="326" t="s">
        <v>76</v>
      </c>
      <c r="B2" s="327"/>
      <c r="C2" s="192" t="s">
        <v>385</v>
      </c>
      <c r="D2" s="193"/>
      <c r="E2" s="194"/>
      <c r="F2" s="193"/>
      <c r="G2" s="328" t="s">
        <v>386</v>
      </c>
      <c r="H2" s="329"/>
      <c r="I2" s="330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04 SO 04 Pol'!B7</f>
        <v>1</v>
      </c>
      <c r="B7" s="62" t="str">
        <f>'SO 04 SO 04 Pol'!C7</f>
        <v>Zemní práce</v>
      </c>
      <c r="D7" s="204"/>
      <c r="E7" s="294">
        <f>'SO 04 SO 04 Pol'!BA17</f>
        <v>0</v>
      </c>
      <c r="F7" s="295">
        <f>'SO 04 SO 04 Pol'!BB17</f>
        <v>0</v>
      </c>
      <c r="G7" s="295">
        <f>'SO 04 SO 04 Pol'!BC17</f>
        <v>0</v>
      </c>
      <c r="H7" s="295">
        <f>'SO 04 SO 04 Pol'!BD17</f>
        <v>0</v>
      </c>
      <c r="I7" s="296">
        <f>'SO 04 SO 04 Pol'!BE17</f>
        <v>0</v>
      </c>
    </row>
    <row r="8" spans="1:9" s="127" customFormat="1" ht="12.75">
      <c r="A8" s="293" t="str">
        <f>'SO 04 SO 04 Pol'!B18</f>
        <v>96</v>
      </c>
      <c r="B8" s="62" t="str">
        <f>'SO 04 SO 04 Pol'!C18</f>
        <v>Bourání konstrukcí</v>
      </c>
      <c r="D8" s="204"/>
      <c r="E8" s="294">
        <f>'SO 04 SO 04 Pol'!BA26</f>
        <v>0</v>
      </c>
      <c r="F8" s="295">
        <f>'SO 04 SO 04 Pol'!BB26</f>
        <v>0</v>
      </c>
      <c r="G8" s="295">
        <f>'SO 04 SO 04 Pol'!BC26</f>
        <v>0</v>
      </c>
      <c r="H8" s="295">
        <f>'SO 04 SO 04 Pol'!BD26</f>
        <v>0</v>
      </c>
      <c r="I8" s="296">
        <f>'SO 04 SO 04 Pol'!BE26</f>
        <v>0</v>
      </c>
    </row>
    <row r="9" spans="1:9" s="127" customFormat="1" ht="13.5" thickBot="1">
      <c r="A9" s="293" t="str">
        <f>'SO 04 SO 04 Pol'!B27</f>
        <v>D96</v>
      </c>
      <c r="B9" s="62" t="str">
        <f>'SO 04 SO 04 Pol'!C27</f>
        <v>Přesuny suti a vybouraných hmot</v>
      </c>
      <c r="D9" s="204"/>
      <c r="E9" s="294">
        <f>'SO 04 SO 04 Pol'!BA34</f>
        <v>0</v>
      </c>
      <c r="F9" s="295">
        <f>'SO 04 SO 04 Pol'!BB34</f>
        <v>0</v>
      </c>
      <c r="G9" s="295">
        <f>'SO 04 SO 04 Pol'!BC34</f>
        <v>0</v>
      </c>
      <c r="H9" s="295">
        <f>'SO 04 SO 04 Pol'!BD34</f>
        <v>0</v>
      </c>
      <c r="I9" s="296">
        <f>'SO 04 SO 04 Pol'!BE34</f>
        <v>0</v>
      </c>
    </row>
    <row r="10" spans="1:9" s="14" customFormat="1" ht="13.5" thickBot="1">
      <c r="A10" s="205"/>
      <c r="B10" s="206" t="s">
        <v>79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80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ht="13.5" thickBot="1"/>
    <row r="14" spans="1:9" ht="12.75">
      <c r="A14" s="162" t="s">
        <v>81</v>
      </c>
      <c r="B14" s="163"/>
      <c r="C14" s="163"/>
      <c r="D14" s="212"/>
      <c r="E14" s="213" t="s">
        <v>82</v>
      </c>
      <c r="F14" s="214" t="s">
        <v>12</v>
      </c>
      <c r="G14" s="215" t="s">
        <v>83</v>
      </c>
      <c r="H14" s="216"/>
      <c r="I14" s="217" t="s">
        <v>82</v>
      </c>
    </row>
    <row r="15" spans="1:53" ht="12.75">
      <c r="A15" s="156" t="s">
        <v>276</v>
      </c>
      <c r="B15" s="147"/>
      <c r="C15" s="147"/>
      <c r="D15" s="218"/>
      <c r="E15" s="219"/>
      <c r="F15" s="220"/>
      <c r="G15" s="221">
        <v>0</v>
      </c>
      <c r="H15" s="222"/>
      <c r="I15" s="223">
        <f aca="true" t="shared" si="0" ref="I15:I22">E15+F15*G15/100</f>
        <v>0</v>
      </c>
      <c r="BA15" s="1">
        <v>0</v>
      </c>
    </row>
    <row r="16" spans="1:53" ht="12.75">
      <c r="A16" s="156" t="s">
        <v>277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278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 ht="12.75">
      <c r="A18" s="156" t="s">
        <v>279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 ht="12.75">
      <c r="A19" s="156" t="s">
        <v>280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1</v>
      </c>
    </row>
    <row r="20" spans="1:53" ht="12.75">
      <c r="A20" s="156" t="s">
        <v>281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1</v>
      </c>
    </row>
    <row r="21" spans="1:53" ht="12.75">
      <c r="A21" s="156" t="s">
        <v>282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2</v>
      </c>
    </row>
    <row r="22" spans="1:53" ht="12.75">
      <c r="A22" s="156" t="s">
        <v>283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2</v>
      </c>
    </row>
    <row r="23" spans="1:9" ht="13.5" thickBot="1">
      <c r="A23" s="224"/>
      <c r="B23" s="225" t="s">
        <v>84</v>
      </c>
      <c r="C23" s="226"/>
      <c r="D23" s="227"/>
      <c r="E23" s="228"/>
      <c r="F23" s="229"/>
      <c r="G23" s="229"/>
      <c r="H23" s="331">
        <f>SUM(I15:I22)</f>
        <v>0</v>
      </c>
      <c r="I23" s="332"/>
    </row>
    <row r="25" spans="2:9" ht="12.75">
      <c r="B25" s="14"/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107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35" t="s">
        <v>102</v>
      </c>
      <c r="B1" s="335"/>
      <c r="C1" s="335"/>
      <c r="D1" s="335"/>
      <c r="E1" s="335"/>
      <c r="F1" s="335"/>
      <c r="G1" s="335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24" t="s">
        <v>2</v>
      </c>
      <c r="B3" s="325"/>
      <c r="C3" s="186" t="s">
        <v>105</v>
      </c>
      <c r="D3" s="236"/>
      <c r="E3" s="237" t="s">
        <v>85</v>
      </c>
      <c r="F3" s="238" t="str">
        <f>'SO 04 SO 04 Rek'!H1</f>
        <v>SO 04</v>
      </c>
      <c r="G3" s="239"/>
    </row>
    <row r="4" spans="1:7" ht="13.5" thickBot="1">
      <c r="A4" s="336" t="s">
        <v>76</v>
      </c>
      <c r="B4" s="327"/>
      <c r="C4" s="192" t="s">
        <v>385</v>
      </c>
      <c r="D4" s="240"/>
      <c r="E4" s="337" t="str">
        <f>'SO 04 SO 04 Rek'!G2</f>
        <v>Odstranění silážní jámy_úprava</v>
      </c>
      <c r="F4" s="338"/>
      <c r="G4" s="339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388</v>
      </c>
      <c r="C8" s="262" t="s">
        <v>389</v>
      </c>
      <c r="D8" s="263" t="s">
        <v>127</v>
      </c>
      <c r="E8" s="264">
        <v>420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3" t="s">
        <v>390</v>
      </c>
      <c r="D9" s="334"/>
      <c r="E9" s="272">
        <v>0</v>
      </c>
      <c r="F9" s="273"/>
      <c r="G9" s="274"/>
      <c r="H9" s="275"/>
      <c r="I9" s="269"/>
      <c r="J9" s="276"/>
      <c r="K9" s="269"/>
      <c r="M9" s="270" t="s">
        <v>390</v>
      </c>
      <c r="O9" s="259"/>
    </row>
    <row r="10" spans="1:15" ht="12.75">
      <c r="A10" s="268"/>
      <c r="B10" s="271"/>
      <c r="C10" s="333" t="s">
        <v>391</v>
      </c>
      <c r="D10" s="334"/>
      <c r="E10" s="272">
        <v>420</v>
      </c>
      <c r="F10" s="273"/>
      <c r="G10" s="274"/>
      <c r="H10" s="275"/>
      <c r="I10" s="269"/>
      <c r="J10" s="276"/>
      <c r="K10" s="269"/>
      <c r="M10" s="270" t="s">
        <v>391</v>
      </c>
      <c r="O10" s="259"/>
    </row>
    <row r="11" spans="1:80" ht="12.75">
      <c r="A11" s="260">
        <v>2</v>
      </c>
      <c r="B11" s="261" t="s">
        <v>392</v>
      </c>
      <c r="C11" s="262" t="s">
        <v>393</v>
      </c>
      <c r="D11" s="263" t="s">
        <v>127</v>
      </c>
      <c r="E11" s="264">
        <v>420</v>
      </c>
      <c r="F11" s="264">
        <v>0</v>
      </c>
      <c r="G11" s="265">
        <f>E11*F11</f>
        <v>0</v>
      </c>
      <c r="H11" s="266">
        <v>0</v>
      </c>
      <c r="I11" s="267">
        <f>E11*H11</f>
        <v>0</v>
      </c>
      <c r="J11" s="266">
        <v>0</v>
      </c>
      <c r="K11" s="267">
        <f>E11*J11</f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</v>
      </c>
      <c r="CB11" s="259">
        <v>1</v>
      </c>
    </row>
    <row r="12" spans="1:15" ht="12.75">
      <c r="A12" s="268"/>
      <c r="B12" s="271"/>
      <c r="C12" s="333" t="s">
        <v>390</v>
      </c>
      <c r="D12" s="334"/>
      <c r="E12" s="272">
        <v>0</v>
      </c>
      <c r="F12" s="273"/>
      <c r="G12" s="274"/>
      <c r="H12" s="275"/>
      <c r="I12" s="269"/>
      <c r="J12" s="276"/>
      <c r="K12" s="269"/>
      <c r="M12" s="270" t="s">
        <v>390</v>
      </c>
      <c r="O12" s="259"/>
    </row>
    <row r="13" spans="1:15" ht="12.75">
      <c r="A13" s="268"/>
      <c r="B13" s="271"/>
      <c r="C13" s="333" t="s">
        <v>391</v>
      </c>
      <c r="D13" s="334"/>
      <c r="E13" s="272">
        <v>420</v>
      </c>
      <c r="F13" s="273"/>
      <c r="G13" s="274"/>
      <c r="H13" s="275"/>
      <c r="I13" s="269"/>
      <c r="J13" s="276"/>
      <c r="K13" s="269"/>
      <c r="M13" s="270" t="s">
        <v>391</v>
      </c>
      <c r="O13" s="259"/>
    </row>
    <row r="14" spans="1:80" ht="12.75">
      <c r="A14" s="260">
        <v>3</v>
      </c>
      <c r="B14" s="261" t="s">
        <v>394</v>
      </c>
      <c r="C14" s="262" t="s">
        <v>395</v>
      </c>
      <c r="D14" s="263" t="s">
        <v>127</v>
      </c>
      <c r="E14" s="264">
        <v>420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15" ht="12.75">
      <c r="A15" s="268"/>
      <c r="B15" s="271"/>
      <c r="C15" s="333" t="s">
        <v>396</v>
      </c>
      <c r="D15" s="334"/>
      <c r="E15" s="272">
        <v>0</v>
      </c>
      <c r="F15" s="273"/>
      <c r="G15" s="274"/>
      <c r="H15" s="275"/>
      <c r="I15" s="269"/>
      <c r="J15" s="276"/>
      <c r="K15" s="269"/>
      <c r="M15" s="270" t="s">
        <v>396</v>
      </c>
      <c r="O15" s="259"/>
    </row>
    <row r="16" spans="1:15" ht="12.75">
      <c r="A16" s="268"/>
      <c r="B16" s="271"/>
      <c r="C16" s="333" t="s">
        <v>391</v>
      </c>
      <c r="D16" s="334"/>
      <c r="E16" s="272">
        <v>420</v>
      </c>
      <c r="F16" s="273"/>
      <c r="G16" s="274"/>
      <c r="H16" s="275"/>
      <c r="I16" s="269"/>
      <c r="J16" s="276"/>
      <c r="K16" s="269"/>
      <c r="M16" s="270" t="s">
        <v>391</v>
      </c>
      <c r="O16" s="259"/>
    </row>
    <row r="17" spans="1:57" ht="12.75">
      <c r="A17" s="277"/>
      <c r="B17" s="278" t="s">
        <v>100</v>
      </c>
      <c r="C17" s="279" t="s">
        <v>387</v>
      </c>
      <c r="D17" s="280"/>
      <c r="E17" s="281"/>
      <c r="F17" s="282"/>
      <c r="G17" s="283">
        <f>SUM(G7:G16)</f>
        <v>0</v>
      </c>
      <c r="H17" s="284"/>
      <c r="I17" s="285">
        <f>SUM(I7:I16)</f>
        <v>0</v>
      </c>
      <c r="J17" s="284"/>
      <c r="K17" s="285">
        <f>SUM(K7:K16)</f>
        <v>0</v>
      </c>
      <c r="O17" s="259">
        <v>4</v>
      </c>
      <c r="BA17" s="286">
        <f>SUM(BA7:BA16)</f>
        <v>0</v>
      </c>
      <c r="BB17" s="286">
        <f>SUM(BB7:BB16)</f>
        <v>0</v>
      </c>
      <c r="BC17" s="286">
        <f>SUM(BC7:BC16)</f>
        <v>0</v>
      </c>
      <c r="BD17" s="286">
        <f>SUM(BD7:BD16)</f>
        <v>0</v>
      </c>
      <c r="BE17" s="286">
        <f>SUM(BE7:BE16)</f>
        <v>0</v>
      </c>
    </row>
    <row r="18" spans="1:15" ht="12.75">
      <c r="A18" s="249" t="s">
        <v>97</v>
      </c>
      <c r="B18" s="250" t="s">
        <v>122</v>
      </c>
      <c r="C18" s="251" t="s">
        <v>123</v>
      </c>
      <c r="D18" s="252"/>
      <c r="E18" s="253"/>
      <c r="F18" s="253"/>
      <c r="G18" s="254"/>
      <c r="H18" s="255"/>
      <c r="I18" s="256"/>
      <c r="J18" s="257"/>
      <c r="K18" s="258"/>
      <c r="O18" s="259">
        <v>1</v>
      </c>
    </row>
    <row r="19" spans="1:80" ht="12.75">
      <c r="A19" s="260">
        <v>4</v>
      </c>
      <c r="B19" s="261" t="s">
        <v>397</v>
      </c>
      <c r="C19" s="262" t="s">
        <v>398</v>
      </c>
      <c r="D19" s="263" t="s">
        <v>127</v>
      </c>
      <c r="E19" s="264">
        <v>49.35</v>
      </c>
      <c r="F19" s="264">
        <v>0</v>
      </c>
      <c r="G19" s="265">
        <f>E19*F19</f>
        <v>0</v>
      </c>
      <c r="H19" s="266">
        <v>0.00147</v>
      </c>
      <c r="I19" s="267">
        <f>E19*H19</f>
        <v>0.0725445</v>
      </c>
      <c r="J19" s="266">
        <v>-2.4</v>
      </c>
      <c r="K19" s="267">
        <f>E19*J19</f>
        <v>-118.44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1"/>
      <c r="C20" s="333" t="s">
        <v>399</v>
      </c>
      <c r="D20" s="334"/>
      <c r="E20" s="272">
        <v>0</v>
      </c>
      <c r="F20" s="273"/>
      <c r="G20" s="274"/>
      <c r="H20" s="275"/>
      <c r="I20" s="269"/>
      <c r="J20" s="276"/>
      <c r="K20" s="269"/>
      <c r="M20" s="270" t="s">
        <v>399</v>
      </c>
      <c r="O20" s="259"/>
    </row>
    <row r="21" spans="1:15" ht="12.75">
      <c r="A21" s="268"/>
      <c r="B21" s="271"/>
      <c r="C21" s="333" t="s">
        <v>400</v>
      </c>
      <c r="D21" s="334"/>
      <c r="E21" s="272">
        <v>49.35</v>
      </c>
      <c r="F21" s="273"/>
      <c r="G21" s="274"/>
      <c r="H21" s="275"/>
      <c r="I21" s="269"/>
      <c r="J21" s="276"/>
      <c r="K21" s="269"/>
      <c r="M21" s="270" t="s">
        <v>400</v>
      </c>
      <c r="O21" s="259"/>
    </row>
    <row r="22" spans="1:80" ht="12.75">
      <c r="A22" s="260">
        <v>5</v>
      </c>
      <c r="B22" s="261" t="s">
        <v>152</v>
      </c>
      <c r="C22" s="262" t="s">
        <v>153</v>
      </c>
      <c r="D22" s="263" t="s">
        <v>127</v>
      </c>
      <c r="E22" s="264">
        <v>42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-2.2</v>
      </c>
      <c r="K22" s="267">
        <f>E22*J22</f>
        <v>-92.4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15" ht="12.75">
      <c r="A23" s="268"/>
      <c r="B23" s="271"/>
      <c r="C23" s="333" t="s">
        <v>401</v>
      </c>
      <c r="D23" s="334"/>
      <c r="E23" s="272">
        <v>42</v>
      </c>
      <c r="F23" s="273"/>
      <c r="G23" s="274"/>
      <c r="H23" s="275"/>
      <c r="I23" s="269"/>
      <c r="J23" s="276"/>
      <c r="K23" s="269"/>
      <c r="M23" s="270" t="s">
        <v>401</v>
      </c>
      <c r="O23" s="259"/>
    </row>
    <row r="24" spans="1:80" ht="12.75">
      <c r="A24" s="260">
        <v>6</v>
      </c>
      <c r="B24" s="261" t="s">
        <v>402</v>
      </c>
      <c r="C24" s="262" t="s">
        <v>403</v>
      </c>
      <c r="D24" s="263" t="s">
        <v>127</v>
      </c>
      <c r="E24" s="264">
        <v>42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15" ht="12.75">
      <c r="A25" s="268"/>
      <c r="B25" s="271"/>
      <c r="C25" s="333" t="s">
        <v>401</v>
      </c>
      <c r="D25" s="334"/>
      <c r="E25" s="272">
        <v>42</v>
      </c>
      <c r="F25" s="273"/>
      <c r="G25" s="274"/>
      <c r="H25" s="275"/>
      <c r="I25" s="269"/>
      <c r="J25" s="276"/>
      <c r="K25" s="269"/>
      <c r="M25" s="270" t="s">
        <v>401</v>
      </c>
      <c r="O25" s="259"/>
    </row>
    <row r="26" spans="1:57" ht="12.75">
      <c r="A26" s="277"/>
      <c r="B26" s="278" t="s">
        <v>100</v>
      </c>
      <c r="C26" s="279" t="s">
        <v>124</v>
      </c>
      <c r="D26" s="280"/>
      <c r="E26" s="281"/>
      <c r="F26" s="282"/>
      <c r="G26" s="283">
        <f>SUM(G18:G25)</f>
        <v>0</v>
      </c>
      <c r="H26" s="284"/>
      <c r="I26" s="285">
        <f>SUM(I18:I25)</f>
        <v>0.0725445</v>
      </c>
      <c r="J26" s="284"/>
      <c r="K26" s="285">
        <f>SUM(K18:K25)</f>
        <v>-210.84</v>
      </c>
      <c r="O26" s="259">
        <v>4</v>
      </c>
      <c r="BA26" s="286">
        <f>SUM(BA18:BA25)</f>
        <v>0</v>
      </c>
      <c r="BB26" s="286">
        <f>SUM(BB18:BB25)</f>
        <v>0</v>
      </c>
      <c r="BC26" s="286">
        <f>SUM(BC18:BC25)</f>
        <v>0</v>
      </c>
      <c r="BD26" s="286">
        <f>SUM(BD18:BD25)</f>
        <v>0</v>
      </c>
      <c r="BE26" s="286">
        <f>SUM(BE18:BE25)</f>
        <v>0</v>
      </c>
    </row>
    <row r="27" spans="1:15" ht="12.75">
      <c r="A27" s="249" t="s">
        <v>97</v>
      </c>
      <c r="B27" s="250" t="s">
        <v>261</v>
      </c>
      <c r="C27" s="251" t="s">
        <v>262</v>
      </c>
      <c r="D27" s="252"/>
      <c r="E27" s="253"/>
      <c r="F27" s="253"/>
      <c r="G27" s="254"/>
      <c r="H27" s="255"/>
      <c r="I27" s="256"/>
      <c r="J27" s="257"/>
      <c r="K27" s="258"/>
      <c r="O27" s="259">
        <v>1</v>
      </c>
    </row>
    <row r="28" spans="1:80" ht="12.75">
      <c r="A28" s="260">
        <v>7</v>
      </c>
      <c r="B28" s="261" t="s">
        <v>264</v>
      </c>
      <c r="C28" s="262" t="s">
        <v>265</v>
      </c>
      <c r="D28" s="263" t="s">
        <v>202</v>
      </c>
      <c r="E28" s="264">
        <v>210.84</v>
      </c>
      <c r="F28" s="264">
        <v>0</v>
      </c>
      <c r="G28" s="265">
        <f aca="true" t="shared" si="0" ref="G28:G33">E28*F28</f>
        <v>0</v>
      </c>
      <c r="H28" s="266">
        <v>0</v>
      </c>
      <c r="I28" s="267">
        <f aca="true" t="shared" si="1" ref="I28:I33">E28*H28</f>
        <v>0</v>
      </c>
      <c r="J28" s="266"/>
      <c r="K28" s="267">
        <f aca="true" t="shared" si="2" ref="K28:K33">E28*J28</f>
        <v>0</v>
      </c>
      <c r="O28" s="259">
        <v>2</v>
      </c>
      <c r="AA28" s="232">
        <v>8</v>
      </c>
      <c r="AB28" s="232">
        <v>0</v>
      </c>
      <c r="AC28" s="232">
        <v>3</v>
      </c>
      <c r="AZ28" s="232">
        <v>1</v>
      </c>
      <c r="BA28" s="232">
        <f aca="true" t="shared" si="3" ref="BA28:BA33">IF(AZ28=1,G28,0)</f>
        <v>0</v>
      </c>
      <c r="BB28" s="232">
        <f aca="true" t="shared" si="4" ref="BB28:BB33">IF(AZ28=2,G28,0)</f>
        <v>0</v>
      </c>
      <c r="BC28" s="232">
        <f aca="true" t="shared" si="5" ref="BC28:BC33">IF(AZ28=3,G28,0)</f>
        <v>0</v>
      </c>
      <c r="BD28" s="232">
        <f aca="true" t="shared" si="6" ref="BD28:BD33">IF(AZ28=4,G28,0)</f>
        <v>0</v>
      </c>
      <c r="BE28" s="232">
        <f aca="true" t="shared" si="7" ref="BE28:BE33">IF(AZ28=5,G28,0)</f>
        <v>0</v>
      </c>
      <c r="CA28" s="259">
        <v>8</v>
      </c>
      <c r="CB28" s="259">
        <v>0</v>
      </c>
    </row>
    <row r="29" spans="1:80" ht="22.5">
      <c r="A29" s="260">
        <v>8</v>
      </c>
      <c r="B29" s="261" t="s">
        <v>266</v>
      </c>
      <c r="C29" s="262" t="s">
        <v>267</v>
      </c>
      <c r="D29" s="263" t="s">
        <v>202</v>
      </c>
      <c r="E29" s="264">
        <v>1897.56</v>
      </c>
      <c r="F29" s="264">
        <v>0</v>
      </c>
      <c r="G29" s="265">
        <f t="shared" si="0"/>
        <v>0</v>
      </c>
      <c r="H29" s="266">
        <v>0</v>
      </c>
      <c r="I29" s="267">
        <f t="shared" si="1"/>
        <v>0</v>
      </c>
      <c r="J29" s="266"/>
      <c r="K29" s="267">
        <f t="shared" si="2"/>
        <v>0</v>
      </c>
      <c r="O29" s="259">
        <v>2</v>
      </c>
      <c r="AA29" s="232">
        <v>8</v>
      </c>
      <c r="AB29" s="232">
        <v>0</v>
      </c>
      <c r="AC29" s="232">
        <v>3</v>
      </c>
      <c r="AZ29" s="232">
        <v>1</v>
      </c>
      <c r="BA29" s="232">
        <f t="shared" si="3"/>
        <v>0</v>
      </c>
      <c r="BB29" s="232">
        <f t="shared" si="4"/>
        <v>0</v>
      </c>
      <c r="BC29" s="232">
        <f t="shared" si="5"/>
        <v>0</v>
      </c>
      <c r="BD29" s="232">
        <f t="shared" si="6"/>
        <v>0</v>
      </c>
      <c r="BE29" s="232">
        <f t="shared" si="7"/>
        <v>0</v>
      </c>
      <c r="CA29" s="259">
        <v>8</v>
      </c>
      <c r="CB29" s="259">
        <v>0</v>
      </c>
    </row>
    <row r="30" spans="1:80" ht="12.75">
      <c r="A30" s="260">
        <v>9</v>
      </c>
      <c r="B30" s="261" t="s">
        <v>268</v>
      </c>
      <c r="C30" s="262" t="s">
        <v>269</v>
      </c>
      <c r="D30" s="263" t="s">
        <v>202</v>
      </c>
      <c r="E30" s="264">
        <v>210.84</v>
      </c>
      <c r="F30" s="264">
        <v>0</v>
      </c>
      <c r="G30" s="265">
        <f t="shared" si="0"/>
        <v>0</v>
      </c>
      <c r="H30" s="266">
        <v>0</v>
      </c>
      <c r="I30" s="267">
        <f t="shared" si="1"/>
        <v>0</v>
      </c>
      <c r="J30" s="266"/>
      <c r="K30" s="267">
        <f t="shared" si="2"/>
        <v>0</v>
      </c>
      <c r="O30" s="259">
        <v>2</v>
      </c>
      <c r="AA30" s="232">
        <v>8</v>
      </c>
      <c r="AB30" s="232">
        <v>0</v>
      </c>
      <c r="AC30" s="232">
        <v>3</v>
      </c>
      <c r="AZ30" s="232">
        <v>1</v>
      </c>
      <c r="BA30" s="232">
        <f t="shared" si="3"/>
        <v>0</v>
      </c>
      <c r="BB30" s="232">
        <f t="shared" si="4"/>
        <v>0</v>
      </c>
      <c r="BC30" s="232">
        <f t="shared" si="5"/>
        <v>0</v>
      </c>
      <c r="BD30" s="232">
        <f t="shared" si="6"/>
        <v>0</v>
      </c>
      <c r="BE30" s="232">
        <f t="shared" si="7"/>
        <v>0</v>
      </c>
      <c r="CA30" s="259">
        <v>8</v>
      </c>
      <c r="CB30" s="259">
        <v>0</v>
      </c>
    </row>
    <row r="31" spans="1:80" ht="12.75">
      <c r="A31" s="260">
        <v>10</v>
      </c>
      <c r="B31" s="261" t="s">
        <v>270</v>
      </c>
      <c r="C31" s="262" t="s">
        <v>271</v>
      </c>
      <c r="D31" s="263" t="s">
        <v>202</v>
      </c>
      <c r="E31" s="264">
        <v>843.36</v>
      </c>
      <c r="F31" s="264">
        <v>0</v>
      </c>
      <c r="G31" s="265">
        <f t="shared" si="0"/>
        <v>0</v>
      </c>
      <c r="H31" s="266">
        <v>0</v>
      </c>
      <c r="I31" s="267">
        <f t="shared" si="1"/>
        <v>0</v>
      </c>
      <c r="J31" s="266"/>
      <c r="K31" s="267">
        <f t="shared" si="2"/>
        <v>0</v>
      </c>
      <c r="O31" s="259">
        <v>2</v>
      </c>
      <c r="AA31" s="232">
        <v>8</v>
      </c>
      <c r="AB31" s="232">
        <v>0</v>
      </c>
      <c r="AC31" s="232">
        <v>3</v>
      </c>
      <c r="AZ31" s="232">
        <v>1</v>
      </c>
      <c r="BA31" s="232">
        <f t="shared" si="3"/>
        <v>0</v>
      </c>
      <c r="BB31" s="232">
        <f t="shared" si="4"/>
        <v>0</v>
      </c>
      <c r="BC31" s="232">
        <f t="shared" si="5"/>
        <v>0</v>
      </c>
      <c r="BD31" s="232">
        <f t="shared" si="6"/>
        <v>0</v>
      </c>
      <c r="BE31" s="232">
        <f t="shared" si="7"/>
        <v>0</v>
      </c>
      <c r="CA31" s="259">
        <v>8</v>
      </c>
      <c r="CB31" s="259">
        <v>0</v>
      </c>
    </row>
    <row r="32" spans="1:80" ht="12.75">
      <c r="A32" s="260">
        <v>11</v>
      </c>
      <c r="B32" s="261" t="s">
        <v>272</v>
      </c>
      <c r="C32" s="262" t="s">
        <v>273</v>
      </c>
      <c r="D32" s="263" t="s">
        <v>202</v>
      </c>
      <c r="E32" s="264">
        <v>210.84</v>
      </c>
      <c r="F32" s="264">
        <v>0</v>
      </c>
      <c r="G32" s="265">
        <f t="shared" si="0"/>
        <v>0</v>
      </c>
      <c r="H32" s="266">
        <v>0</v>
      </c>
      <c r="I32" s="267">
        <f t="shared" si="1"/>
        <v>0</v>
      </c>
      <c r="J32" s="266"/>
      <c r="K32" s="267">
        <f t="shared" si="2"/>
        <v>0</v>
      </c>
      <c r="O32" s="259">
        <v>2</v>
      </c>
      <c r="AA32" s="232">
        <v>8</v>
      </c>
      <c r="AB32" s="232">
        <v>0</v>
      </c>
      <c r="AC32" s="232">
        <v>3</v>
      </c>
      <c r="AZ32" s="232">
        <v>1</v>
      </c>
      <c r="BA32" s="232">
        <f t="shared" si="3"/>
        <v>0</v>
      </c>
      <c r="BB32" s="232">
        <f t="shared" si="4"/>
        <v>0</v>
      </c>
      <c r="BC32" s="232">
        <f t="shared" si="5"/>
        <v>0</v>
      </c>
      <c r="BD32" s="232">
        <f t="shared" si="6"/>
        <v>0</v>
      </c>
      <c r="BE32" s="232">
        <f t="shared" si="7"/>
        <v>0</v>
      </c>
      <c r="CA32" s="259">
        <v>8</v>
      </c>
      <c r="CB32" s="259">
        <v>0</v>
      </c>
    </row>
    <row r="33" spans="1:80" ht="12.75">
      <c r="A33" s="260">
        <v>12</v>
      </c>
      <c r="B33" s="261" t="s">
        <v>274</v>
      </c>
      <c r="C33" s="262" t="s">
        <v>404</v>
      </c>
      <c r="D33" s="263" t="s">
        <v>202</v>
      </c>
      <c r="E33" s="264">
        <v>210.84</v>
      </c>
      <c r="F33" s="264">
        <v>0</v>
      </c>
      <c r="G33" s="265">
        <f t="shared" si="0"/>
        <v>0</v>
      </c>
      <c r="H33" s="266">
        <v>0</v>
      </c>
      <c r="I33" s="267">
        <f t="shared" si="1"/>
        <v>0</v>
      </c>
      <c r="J33" s="266"/>
      <c r="K33" s="267">
        <f t="shared" si="2"/>
        <v>0</v>
      </c>
      <c r="O33" s="259">
        <v>2</v>
      </c>
      <c r="AA33" s="232">
        <v>8</v>
      </c>
      <c r="AB33" s="232">
        <v>0</v>
      </c>
      <c r="AC33" s="232">
        <v>3</v>
      </c>
      <c r="AZ33" s="232">
        <v>1</v>
      </c>
      <c r="BA33" s="232">
        <f t="shared" si="3"/>
        <v>0</v>
      </c>
      <c r="BB33" s="232">
        <f t="shared" si="4"/>
        <v>0</v>
      </c>
      <c r="BC33" s="232">
        <f t="shared" si="5"/>
        <v>0</v>
      </c>
      <c r="BD33" s="232">
        <f t="shared" si="6"/>
        <v>0</v>
      </c>
      <c r="BE33" s="232">
        <f t="shared" si="7"/>
        <v>0</v>
      </c>
      <c r="CA33" s="259">
        <v>8</v>
      </c>
      <c r="CB33" s="259">
        <v>0</v>
      </c>
    </row>
    <row r="34" spans="1:57" ht="12.75">
      <c r="A34" s="277"/>
      <c r="B34" s="278" t="s">
        <v>100</v>
      </c>
      <c r="C34" s="279" t="s">
        <v>263</v>
      </c>
      <c r="D34" s="280"/>
      <c r="E34" s="281"/>
      <c r="F34" s="282"/>
      <c r="G34" s="283">
        <f>SUM(G27:G33)</f>
        <v>0</v>
      </c>
      <c r="H34" s="284"/>
      <c r="I34" s="285">
        <f>SUM(I27:I33)</f>
        <v>0</v>
      </c>
      <c r="J34" s="284"/>
      <c r="K34" s="285">
        <f>SUM(K27:K33)</f>
        <v>0</v>
      </c>
      <c r="O34" s="259">
        <v>4</v>
      </c>
      <c r="BA34" s="286">
        <f>SUM(BA27:BA33)</f>
        <v>0</v>
      </c>
      <c r="BB34" s="286">
        <f>SUM(BB27:BB33)</f>
        <v>0</v>
      </c>
      <c r="BC34" s="286">
        <f>SUM(BC27:BC33)</f>
        <v>0</v>
      </c>
      <c r="BD34" s="286">
        <f>SUM(BD27:BD33)</f>
        <v>0</v>
      </c>
      <c r="BE34" s="286">
        <f>SUM(BE27:BE33)</f>
        <v>0</v>
      </c>
    </row>
    <row r="35" ht="12.75">
      <c r="E35" s="232"/>
    </row>
    <row r="36" ht="12.75">
      <c r="E36" s="232"/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spans="1:7" ht="12.75">
      <c r="A58" s="276"/>
      <c r="B58" s="276"/>
      <c r="C58" s="276"/>
      <c r="D58" s="276"/>
      <c r="E58" s="276"/>
      <c r="F58" s="276"/>
      <c r="G58" s="276"/>
    </row>
    <row r="59" spans="1:7" ht="12.75">
      <c r="A59" s="276"/>
      <c r="B59" s="276"/>
      <c r="C59" s="276"/>
      <c r="D59" s="276"/>
      <c r="E59" s="276"/>
      <c r="F59" s="276"/>
      <c r="G59" s="276"/>
    </row>
    <row r="60" spans="1:7" ht="12.75">
      <c r="A60" s="276"/>
      <c r="B60" s="276"/>
      <c r="C60" s="276"/>
      <c r="D60" s="276"/>
      <c r="E60" s="276"/>
      <c r="F60" s="276"/>
      <c r="G60" s="276"/>
    </row>
    <row r="61" spans="1:7" ht="12.75">
      <c r="A61" s="276"/>
      <c r="B61" s="276"/>
      <c r="C61" s="276"/>
      <c r="D61" s="276"/>
      <c r="E61" s="276"/>
      <c r="F61" s="276"/>
      <c r="G61" s="276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ht="12.75">
      <c r="E84" s="232"/>
    </row>
    <row r="85" ht="12.75">
      <c r="E85" s="232"/>
    </row>
    <row r="86" ht="12.75">
      <c r="E86" s="232"/>
    </row>
    <row r="87" ht="12.75">
      <c r="E87" s="232"/>
    </row>
    <row r="88" ht="12.75">
      <c r="E88" s="232"/>
    </row>
    <row r="89" ht="12.75">
      <c r="E89" s="232"/>
    </row>
    <row r="90" ht="12.75">
      <c r="E90" s="232"/>
    </row>
    <row r="91" ht="12.75">
      <c r="E91" s="232"/>
    </row>
    <row r="92" ht="12.75">
      <c r="E92" s="232"/>
    </row>
    <row r="93" spans="1:2" ht="12.75">
      <c r="A93" s="287"/>
      <c r="B93" s="287"/>
    </row>
    <row r="94" spans="1:7" ht="12.75">
      <c r="A94" s="276"/>
      <c r="B94" s="276"/>
      <c r="C94" s="288"/>
      <c r="D94" s="288"/>
      <c r="E94" s="289"/>
      <c r="F94" s="288"/>
      <c r="G94" s="290"/>
    </row>
    <row r="95" spans="1:7" ht="12.75">
      <c r="A95" s="291"/>
      <c r="B95" s="291"/>
      <c r="C95" s="276"/>
      <c r="D95" s="276"/>
      <c r="E95" s="292"/>
      <c r="F95" s="276"/>
      <c r="G95" s="276"/>
    </row>
    <row r="96" spans="1:7" ht="12.75">
      <c r="A96" s="276"/>
      <c r="B96" s="276"/>
      <c r="C96" s="276"/>
      <c r="D96" s="276"/>
      <c r="E96" s="292"/>
      <c r="F96" s="276"/>
      <c r="G96" s="276"/>
    </row>
    <row r="97" spans="1:7" ht="12.75">
      <c r="A97" s="276"/>
      <c r="B97" s="276"/>
      <c r="C97" s="276"/>
      <c r="D97" s="276"/>
      <c r="E97" s="292"/>
      <c r="F97" s="276"/>
      <c r="G97" s="276"/>
    </row>
    <row r="98" spans="1:7" ht="12.75">
      <c r="A98" s="276"/>
      <c r="B98" s="276"/>
      <c r="C98" s="276"/>
      <c r="D98" s="276"/>
      <c r="E98" s="292"/>
      <c r="F98" s="276"/>
      <c r="G98" s="276"/>
    </row>
    <row r="99" spans="1:7" ht="12.75">
      <c r="A99" s="276"/>
      <c r="B99" s="276"/>
      <c r="C99" s="276"/>
      <c r="D99" s="276"/>
      <c r="E99" s="292"/>
      <c r="F99" s="276"/>
      <c r="G99" s="276"/>
    </row>
    <row r="100" spans="1:7" ht="12.75">
      <c r="A100" s="276"/>
      <c r="B100" s="276"/>
      <c r="C100" s="276"/>
      <c r="D100" s="276"/>
      <c r="E100" s="292"/>
      <c r="F100" s="276"/>
      <c r="G100" s="276"/>
    </row>
    <row r="101" spans="1:7" ht="12.75">
      <c r="A101" s="276"/>
      <c r="B101" s="276"/>
      <c r="C101" s="276"/>
      <c r="D101" s="276"/>
      <c r="E101" s="292"/>
      <c r="F101" s="276"/>
      <c r="G101" s="276"/>
    </row>
    <row r="102" spans="1:7" ht="12.75">
      <c r="A102" s="276"/>
      <c r="B102" s="276"/>
      <c r="C102" s="276"/>
      <c r="D102" s="276"/>
      <c r="E102" s="292"/>
      <c r="F102" s="276"/>
      <c r="G102" s="276"/>
    </row>
    <row r="103" spans="1:7" ht="12.75">
      <c r="A103" s="276"/>
      <c r="B103" s="276"/>
      <c r="C103" s="276"/>
      <c r="D103" s="276"/>
      <c r="E103" s="292"/>
      <c r="F103" s="276"/>
      <c r="G103" s="276"/>
    </row>
    <row r="104" spans="1:7" ht="12.75">
      <c r="A104" s="276"/>
      <c r="B104" s="276"/>
      <c r="C104" s="276"/>
      <c r="D104" s="276"/>
      <c r="E104" s="292"/>
      <c r="F104" s="276"/>
      <c r="G104" s="276"/>
    </row>
    <row r="105" spans="1:7" ht="12.75">
      <c r="A105" s="276"/>
      <c r="B105" s="276"/>
      <c r="C105" s="276"/>
      <c r="D105" s="276"/>
      <c r="E105" s="292"/>
      <c r="F105" s="276"/>
      <c r="G105" s="276"/>
    </row>
    <row r="106" spans="1:7" ht="12.75">
      <c r="A106" s="276"/>
      <c r="B106" s="276"/>
      <c r="C106" s="276"/>
      <c r="D106" s="276"/>
      <c r="E106" s="292"/>
      <c r="F106" s="276"/>
      <c r="G106" s="276"/>
    </row>
    <row r="107" spans="1:7" ht="12.75">
      <c r="A107" s="276"/>
      <c r="B107" s="276"/>
      <c r="C107" s="276"/>
      <c r="D107" s="276"/>
      <c r="E107" s="292"/>
      <c r="F107" s="276"/>
      <c r="G107" s="276"/>
    </row>
  </sheetData>
  <sheetProtection/>
  <mergeCells count="14">
    <mergeCell ref="C23:D23"/>
    <mergeCell ref="C25:D25"/>
    <mergeCell ref="A1:G1"/>
    <mergeCell ref="A3:B3"/>
    <mergeCell ref="A4:B4"/>
    <mergeCell ref="E4:G4"/>
    <mergeCell ref="C9:D9"/>
    <mergeCell ref="C10:D10"/>
    <mergeCell ref="C12:D12"/>
    <mergeCell ref="C13:D13"/>
    <mergeCell ref="C15:D15"/>
    <mergeCell ref="C16:D16"/>
    <mergeCell ref="C20:D20"/>
    <mergeCell ref="C21:D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406</v>
      </c>
      <c r="D2" s="97" t="s">
        <v>409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406</v>
      </c>
      <c r="B5" s="110"/>
      <c r="C5" s="111" t="s">
        <v>407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22" t="s">
        <v>285</v>
      </c>
      <c r="D8" s="322"/>
      <c r="E8" s="32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22"/>
      <c r="D9" s="322"/>
      <c r="E9" s="323"/>
      <c r="F9" s="105"/>
      <c r="G9" s="126"/>
      <c r="H9" s="127"/>
    </row>
    <row r="10" spans="1:8" ht="12.75">
      <c r="A10" s="121" t="s">
        <v>43</v>
      </c>
      <c r="B10" s="105"/>
      <c r="C10" s="322" t="s">
        <v>284</v>
      </c>
      <c r="D10" s="322"/>
      <c r="E10" s="322"/>
      <c r="F10" s="128"/>
      <c r="G10" s="129"/>
      <c r="H10" s="130"/>
    </row>
    <row r="11" spans="1:57" ht="13.5" customHeight="1">
      <c r="A11" s="121" t="s">
        <v>44</v>
      </c>
      <c r="B11" s="105"/>
      <c r="C11" s="322"/>
      <c r="D11" s="322"/>
      <c r="E11" s="32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299"/>
      <c r="D12" s="299"/>
      <c r="E12" s="299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 05 SO 05 Rek'!E10</f>
        <v>0</v>
      </c>
      <c r="D15" s="149" t="str">
        <f>'SO 05 SO 05 Rek'!A15</f>
        <v>Ztížené výrobní podmínky</v>
      </c>
      <c r="E15" s="150"/>
      <c r="F15" s="151"/>
      <c r="G15" s="148">
        <f>'SO 05 SO 05 Rek'!I15</f>
        <v>0</v>
      </c>
    </row>
    <row r="16" spans="1:7" ht="15.75" customHeight="1">
      <c r="A16" s="146" t="s">
        <v>52</v>
      </c>
      <c r="B16" s="147" t="s">
        <v>53</v>
      </c>
      <c r="C16" s="148">
        <f>'SO 05 SO 05 Rek'!F10</f>
        <v>0</v>
      </c>
      <c r="D16" s="101" t="str">
        <f>'SO 05 SO 05 Rek'!A16</f>
        <v>Oborová přirážka</v>
      </c>
      <c r="E16" s="152"/>
      <c r="F16" s="153"/>
      <c r="G16" s="148">
        <f>'SO 05 SO 05 Rek'!I16</f>
        <v>0</v>
      </c>
    </row>
    <row r="17" spans="1:7" ht="15.75" customHeight="1">
      <c r="A17" s="146" t="s">
        <v>54</v>
      </c>
      <c r="B17" s="147" t="s">
        <v>55</v>
      </c>
      <c r="C17" s="148">
        <f>'SO 05 SO 05 Rek'!H10</f>
        <v>0</v>
      </c>
      <c r="D17" s="101" t="str">
        <f>'SO 05 SO 05 Rek'!A17</f>
        <v>Přesun stavebních kapacit</v>
      </c>
      <c r="E17" s="152"/>
      <c r="F17" s="153"/>
      <c r="G17" s="148">
        <f>'SO 05 SO 05 Rek'!I17</f>
        <v>0</v>
      </c>
    </row>
    <row r="18" spans="1:7" ht="15.75" customHeight="1">
      <c r="A18" s="154" t="s">
        <v>56</v>
      </c>
      <c r="B18" s="155" t="s">
        <v>57</v>
      </c>
      <c r="C18" s="148">
        <f>'SO 05 SO 05 Rek'!G10</f>
        <v>0</v>
      </c>
      <c r="D18" s="101" t="str">
        <f>'SO 05 SO 05 Rek'!A18</f>
        <v>Mimostaveništní doprava</v>
      </c>
      <c r="E18" s="152"/>
      <c r="F18" s="153"/>
      <c r="G18" s="148">
        <f>'SO 05 SO 05 Rek'!I18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'SO 05 SO 05 Rek'!A19</f>
        <v>Zařízení staveniště</v>
      </c>
      <c r="E19" s="152"/>
      <c r="F19" s="153"/>
      <c r="G19" s="148">
        <f>'SO 05 SO 05 Rek'!I19</f>
        <v>0</v>
      </c>
    </row>
    <row r="20" spans="1:7" ht="15.75" customHeight="1">
      <c r="A20" s="156"/>
      <c r="B20" s="147"/>
      <c r="C20" s="148"/>
      <c r="D20" s="101" t="str">
        <f>'SO 05 SO 05 Rek'!A20</f>
        <v>Provoz investora</v>
      </c>
      <c r="E20" s="152"/>
      <c r="F20" s="153"/>
      <c r="G20" s="148">
        <f>'SO 05 SO 05 Rek'!I20</f>
        <v>0</v>
      </c>
    </row>
    <row r="21" spans="1:7" ht="15.75" customHeight="1">
      <c r="A21" s="156" t="s">
        <v>29</v>
      </c>
      <c r="B21" s="147"/>
      <c r="C21" s="148">
        <f>'SO 05 SO 05 Rek'!I10</f>
        <v>0</v>
      </c>
      <c r="D21" s="101" t="str">
        <f>'SO 05 SO 05 Rek'!A21</f>
        <v>Kompletační činnost (IČD)</v>
      </c>
      <c r="E21" s="152"/>
      <c r="F21" s="153"/>
      <c r="G21" s="148">
        <f>'SO 05 SO 05 Rek'!I21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00" t="s">
        <v>61</v>
      </c>
      <c r="B23" s="321"/>
      <c r="C23" s="158">
        <f>C22+G23</f>
        <v>0</v>
      </c>
      <c r="D23" s="159" t="s">
        <v>62</v>
      </c>
      <c r="E23" s="160"/>
      <c r="F23" s="161"/>
      <c r="G23" s="148">
        <f>'SO 05 SO 05 Rek'!H23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20</v>
      </c>
      <c r="D30" s="176" t="s">
        <v>70</v>
      </c>
      <c r="E30" s="178"/>
      <c r="F30" s="316">
        <f>C23-F32</f>
        <v>0</v>
      </c>
      <c r="G30" s="317"/>
    </row>
    <row r="31" spans="1:7" ht="12.75">
      <c r="A31" s="175" t="s">
        <v>71</v>
      </c>
      <c r="B31" s="176"/>
      <c r="C31" s="177">
        <f>C30</f>
        <v>20</v>
      </c>
      <c r="D31" s="176" t="s">
        <v>72</v>
      </c>
      <c r="E31" s="178"/>
      <c r="F31" s="316">
        <f>ROUND(PRODUCT(F30,C31/100),0)</f>
        <v>0</v>
      </c>
      <c r="G31" s="31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6">
        <v>0</v>
      </c>
      <c r="G32" s="31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6">
        <f>ROUND(PRODUCT(F32,C33/100),0)</f>
        <v>0</v>
      </c>
      <c r="G33" s="31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8">
        <f>ROUND(SUM(F30:F33),0)</f>
        <v>0</v>
      </c>
      <c r="G34" s="31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0"/>
      <c r="C37" s="320"/>
      <c r="D37" s="320"/>
      <c r="E37" s="320"/>
      <c r="F37" s="320"/>
      <c r="G37" s="320"/>
      <c r="H37" s="1" t="s">
        <v>1</v>
      </c>
    </row>
    <row r="38" spans="1:8" ht="12.75" customHeight="1">
      <c r="A38" s="185"/>
      <c r="B38" s="320"/>
      <c r="C38" s="320"/>
      <c r="D38" s="320"/>
      <c r="E38" s="320"/>
      <c r="F38" s="320"/>
      <c r="G38" s="320"/>
      <c r="H38" s="1" t="s">
        <v>1</v>
      </c>
    </row>
    <row r="39" spans="1:8" ht="12.75">
      <c r="A39" s="185"/>
      <c r="B39" s="320"/>
      <c r="C39" s="320"/>
      <c r="D39" s="320"/>
      <c r="E39" s="320"/>
      <c r="F39" s="320"/>
      <c r="G39" s="320"/>
      <c r="H39" s="1" t="s">
        <v>1</v>
      </c>
    </row>
    <row r="40" spans="1:8" ht="12.75">
      <c r="A40" s="185"/>
      <c r="B40" s="320"/>
      <c r="C40" s="320"/>
      <c r="D40" s="320"/>
      <c r="E40" s="320"/>
      <c r="F40" s="320"/>
      <c r="G40" s="320"/>
      <c r="H40" s="1" t="s">
        <v>1</v>
      </c>
    </row>
    <row r="41" spans="1:8" ht="12.75">
      <c r="A41" s="185"/>
      <c r="B41" s="320"/>
      <c r="C41" s="320"/>
      <c r="D41" s="320"/>
      <c r="E41" s="320"/>
      <c r="F41" s="320"/>
      <c r="G41" s="320"/>
      <c r="H41" s="1" t="s">
        <v>1</v>
      </c>
    </row>
    <row r="42" spans="1:8" ht="12.75">
      <c r="A42" s="185"/>
      <c r="B42" s="320"/>
      <c r="C42" s="320"/>
      <c r="D42" s="320"/>
      <c r="E42" s="320"/>
      <c r="F42" s="320"/>
      <c r="G42" s="320"/>
      <c r="H42" s="1" t="s">
        <v>1</v>
      </c>
    </row>
    <row r="43" spans="1:8" ht="12.75">
      <c r="A43" s="185"/>
      <c r="B43" s="320"/>
      <c r="C43" s="320"/>
      <c r="D43" s="320"/>
      <c r="E43" s="320"/>
      <c r="F43" s="320"/>
      <c r="G43" s="320"/>
      <c r="H43" s="1" t="s">
        <v>1</v>
      </c>
    </row>
    <row r="44" spans="1:8" ht="12.75" customHeight="1">
      <c r="A44" s="185"/>
      <c r="B44" s="320"/>
      <c r="C44" s="320"/>
      <c r="D44" s="320"/>
      <c r="E44" s="320"/>
      <c r="F44" s="320"/>
      <c r="G44" s="320"/>
      <c r="H44" s="1" t="s">
        <v>1</v>
      </c>
    </row>
    <row r="45" spans="1:8" ht="12.75" customHeight="1">
      <c r="A45" s="185"/>
      <c r="B45" s="320"/>
      <c r="C45" s="320"/>
      <c r="D45" s="320"/>
      <c r="E45" s="320"/>
      <c r="F45" s="320"/>
      <c r="G45" s="320"/>
      <c r="H45" s="1" t="s">
        <v>1</v>
      </c>
    </row>
    <row r="46" spans="2:7" ht="12.75">
      <c r="B46" s="315"/>
      <c r="C46" s="315"/>
      <c r="D46" s="315"/>
      <c r="E46" s="315"/>
      <c r="F46" s="315"/>
      <c r="G46" s="315"/>
    </row>
    <row r="47" spans="2:7" ht="12.75">
      <c r="B47" s="315"/>
      <c r="C47" s="315"/>
      <c r="D47" s="315"/>
      <c r="E47" s="315"/>
      <c r="F47" s="315"/>
      <c r="G47" s="315"/>
    </row>
    <row r="48" spans="2:7" ht="12.75">
      <c r="B48" s="315"/>
      <c r="C48" s="315"/>
      <c r="D48" s="315"/>
      <c r="E48" s="315"/>
      <c r="F48" s="315"/>
      <c r="G48" s="315"/>
    </row>
    <row r="49" spans="2:7" ht="12.75">
      <c r="B49" s="315"/>
      <c r="C49" s="315"/>
      <c r="D49" s="315"/>
      <c r="E49" s="315"/>
      <c r="F49" s="315"/>
      <c r="G49" s="315"/>
    </row>
    <row r="50" spans="2:7" ht="12.75">
      <c r="B50" s="315"/>
      <c r="C50" s="315"/>
      <c r="D50" s="315"/>
      <c r="E50" s="315"/>
      <c r="F50" s="315"/>
      <c r="G50" s="315"/>
    </row>
    <row r="51" spans="2:7" ht="12.75">
      <c r="B51" s="315"/>
      <c r="C51" s="315"/>
      <c r="D51" s="315"/>
      <c r="E51" s="315"/>
      <c r="F51" s="315"/>
      <c r="G51" s="315"/>
    </row>
  </sheetData>
  <sheetProtection/>
  <mergeCells count="18">
    <mergeCell ref="C12:E12"/>
    <mergeCell ref="A23:B23"/>
    <mergeCell ref="C8:E8"/>
    <mergeCell ref="C9:E9"/>
    <mergeCell ref="C10:E10"/>
    <mergeCell ref="C11:E11"/>
    <mergeCell ref="F34:G34"/>
    <mergeCell ref="B37:G45"/>
    <mergeCell ref="B46:G46"/>
    <mergeCell ref="B47:G47"/>
    <mergeCell ref="F30:G30"/>
    <mergeCell ref="F31:G31"/>
    <mergeCell ref="F32:G32"/>
    <mergeCell ref="F33:G33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1:BE7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4" t="s">
        <v>2</v>
      </c>
      <c r="B1" s="325"/>
      <c r="C1" s="186" t="s">
        <v>105</v>
      </c>
      <c r="D1" s="187"/>
      <c r="E1" s="188"/>
      <c r="F1" s="187"/>
      <c r="G1" s="189" t="s">
        <v>75</v>
      </c>
      <c r="H1" s="190" t="s">
        <v>406</v>
      </c>
      <c r="I1" s="191"/>
    </row>
    <row r="2" spans="1:9" ht="13.5" thickBot="1">
      <c r="A2" s="326" t="s">
        <v>76</v>
      </c>
      <c r="B2" s="327"/>
      <c r="C2" s="192" t="s">
        <v>408</v>
      </c>
      <c r="D2" s="193"/>
      <c r="E2" s="194"/>
      <c r="F2" s="193"/>
      <c r="G2" s="328" t="s">
        <v>409</v>
      </c>
      <c r="H2" s="329"/>
      <c r="I2" s="330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05 SO 05 Pol'!B7</f>
        <v>1</v>
      </c>
      <c r="B7" s="62" t="str">
        <f>'SO 05 SO 05 Pol'!C7</f>
        <v>Zemní práce</v>
      </c>
      <c r="D7" s="204"/>
      <c r="E7" s="294">
        <f>'SO 05 SO 05 Pol'!BA17</f>
        <v>0</v>
      </c>
      <c r="F7" s="295">
        <f>'SO 05 SO 05 Pol'!BB17</f>
        <v>0</v>
      </c>
      <c r="G7" s="295">
        <f>'SO 05 SO 05 Pol'!BC17</f>
        <v>0</v>
      </c>
      <c r="H7" s="295">
        <f>'SO 05 SO 05 Pol'!BD17</f>
        <v>0</v>
      </c>
      <c r="I7" s="296">
        <f>'SO 05 SO 05 Pol'!BE17</f>
        <v>0</v>
      </c>
    </row>
    <row r="8" spans="1:9" s="127" customFormat="1" ht="12.75">
      <c r="A8" s="293" t="str">
        <f>'SO 05 SO 05 Pol'!B18</f>
        <v>96</v>
      </c>
      <c r="B8" s="62" t="str">
        <f>'SO 05 SO 05 Pol'!C18</f>
        <v>Bourání konstrukcí</v>
      </c>
      <c r="D8" s="204"/>
      <c r="E8" s="294">
        <f>'SO 05 SO 05 Pol'!BA28</f>
        <v>0</v>
      </c>
      <c r="F8" s="295">
        <f>'SO 05 SO 05 Pol'!BB28</f>
        <v>0</v>
      </c>
      <c r="G8" s="295">
        <f>'SO 05 SO 05 Pol'!BC28</f>
        <v>0</v>
      </c>
      <c r="H8" s="295">
        <f>'SO 05 SO 05 Pol'!BD28</f>
        <v>0</v>
      </c>
      <c r="I8" s="296">
        <f>'SO 05 SO 05 Pol'!BE28</f>
        <v>0</v>
      </c>
    </row>
    <row r="9" spans="1:9" s="127" customFormat="1" ht="13.5" thickBot="1">
      <c r="A9" s="293" t="str">
        <f>'SO 05 SO 05 Pol'!B29</f>
        <v>D96</v>
      </c>
      <c r="B9" s="62" t="str">
        <f>'SO 05 SO 05 Pol'!C29</f>
        <v>Přesuny suti a vybouraných hmot</v>
      </c>
      <c r="D9" s="204"/>
      <c r="E9" s="294">
        <f>'SO 05 SO 05 Pol'!BA38</f>
        <v>0</v>
      </c>
      <c r="F9" s="295">
        <f>'SO 05 SO 05 Pol'!BB38</f>
        <v>0</v>
      </c>
      <c r="G9" s="295">
        <f>'SO 05 SO 05 Pol'!BC38</f>
        <v>0</v>
      </c>
      <c r="H9" s="295">
        <f>'SO 05 SO 05 Pol'!BD38</f>
        <v>0</v>
      </c>
      <c r="I9" s="296">
        <f>'SO 05 SO 05 Pol'!BE38</f>
        <v>0</v>
      </c>
    </row>
    <row r="10" spans="1:9" s="14" customFormat="1" ht="13.5" thickBot="1">
      <c r="A10" s="205"/>
      <c r="B10" s="206" t="s">
        <v>79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80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ht="13.5" thickBot="1"/>
    <row r="14" spans="1:9" ht="12.75">
      <c r="A14" s="162" t="s">
        <v>81</v>
      </c>
      <c r="B14" s="163"/>
      <c r="C14" s="163"/>
      <c r="D14" s="212"/>
      <c r="E14" s="213" t="s">
        <v>82</v>
      </c>
      <c r="F14" s="214" t="s">
        <v>12</v>
      </c>
      <c r="G14" s="215" t="s">
        <v>83</v>
      </c>
      <c r="H14" s="216"/>
      <c r="I14" s="217" t="s">
        <v>82</v>
      </c>
    </row>
    <row r="15" spans="1:53" ht="12.75">
      <c r="A15" s="156" t="s">
        <v>276</v>
      </c>
      <c r="B15" s="147"/>
      <c r="C15" s="147"/>
      <c r="D15" s="218"/>
      <c r="E15" s="219"/>
      <c r="F15" s="220"/>
      <c r="G15" s="221">
        <v>0</v>
      </c>
      <c r="H15" s="222"/>
      <c r="I15" s="223">
        <f aca="true" t="shared" si="0" ref="I15:I22">E15+F15*G15/100</f>
        <v>0</v>
      </c>
      <c r="BA15" s="1">
        <v>0</v>
      </c>
    </row>
    <row r="16" spans="1:53" ht="12.75">
      <c r="A16" s="156" t="s">
        <v>277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278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 ht="12.75">
      <c r="A18" s="156" t="s">
        <v>279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 ht="12.75">
      <c r="A19" s="156" t="s">
        <v>280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1</v>
      </c>
    </row>
    <row r="20" spans="1:53" ht="12.75">
      <c r="A20" s="156" t="s">
        <v>281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1</v>
      </c>
    </row>
    <row r="21" spans="1:53" ht="12.75">
      <c r="A21" s="156" t="s">
        <v>282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2</v>
      </c>
    </row>
    <row r="22" spans="1:53" ht="12.75">
      <c r="A22" s="156" t="s">
        <v>283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2</v>
      </c>
    </row>
    <row r="23" spans="1:9" ht="13.5" thickBot="1">
      <c r="A23" s="224"/>
      <c r="B23" s="225" t="s">
        <v>84</v>
      </c>
      <c r="C23" s="226"/>
      <c r="D23" s="227"/>
      <c r="E23" s="228"/>
      <c r="F23" s="229"/>
      <c r="G23" s="229"/>
      <c r="H23" s="331">
        <f>SUM(I15:I22)</f>
        <v>0</v>
      </c>
      <c r="I23" s="332"/>
    </row>
    <row r="25" spans="2:9" ht="12.75">
      <c r="B25" s="14"/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/>
  <dimension ref="A1:CB111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35" t="s">
        <v>102</v>
      </c>
      <c r="B1" s="335"/>
      <c r="C1" s="335"/>
      <c r="D1" s="335"/>
      <c r="E1" s="335"/>
      <c r="F1" s="335"/>
      <c r="G1" s="335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24" t="s">
        <v>2</v>
      </c>
      <c r="B3" s="325"/>
      <c r="C3" s="186" t="s">
        <v>105</v>
      </c>
      <c r="D3" s="236"/>
      <c r="E3" s="237" t="s">
        <v>85</v>
      </c>
      <c r="F3" s="238" t="str">
        <f>'SO 05 SO 05 Rek'!H1</f>
        <v>SO 05</v>
      </c>
      <c r="G3" s="239"/>
    </row>
    <row r="4" spans="1:7" ht="13.5" thickBot="1">
      <c r="A4" s="336" t="s">
        <v>76</v>
      </c>
      <c r="B4" s="327"/>
      <c r="C4" s="192" t="s">
        <v>408</v>
      </c>
      <c r="D4" s="240"/>
      <c r="E4" s="337" t="str">
        <f>'SO 05 SO 05 Rek'!G2</f>
        <v>Odstranění zpevněných ploch, zídek, oplocení_úprav</v>
      </c>
      <c r="F4" s="338"/>
      <c r="G4" s="339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410</v>
      </c>
      <c r="C8" s="262" t="s">
        <v>411</v>
      </c>
      <c r="D8" s="263" t="s">
        <v>115</v>
      </c>
      <c r="E8" s="264">
        <v>1199.97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3" t="s">
        <v>412</v>
      </c>
      <c r="D9" s="334"/>
      <c r="E9" s="272">
        <v>0</v>
      </c>
      <c r="F9" s="273"/>
      <c r="G9" s="274"/>
      <c r="H9" s="275"/>
      <c r="I9" s="269"/>
      <c r="J9" s="276"/>
      <c r="K9" s="269"/>
      <c r="M9" s="270" t="s">
        <v>412</v>
      </c>
      <c r="O9" s="259"/>
    </row>
    <row r="10" spans="1:15" ht="12.75">
      <c r="A10" s="268"/>
      <c r="B10" s="271"/>
      <c r="C10" s="333" t="s">
        <v>413</v>
      </c>
      <c r="D10" s="334"/>
      <c r="E10" s="272">
        <v>832.2</v>
      </c>
      <c r="F10" s="273"/>
      <c r="G10" s="274"/>
      <c r="H10" s="275"/>
      <c r="I10" s="269"/>
      <c r="J10" s="276"/>
      <c r="K10" s="269"/>
      <c r="M10" s="270" t="s">
        <v>413</v>
      </c>
      <c r="O10" s="259"/>
    </row>
    <row r="11" spans="1:15" ht="12.75">
      <c r="A11" s="268"/>
      <c r="B11" s="271"/>
      <c r="C11" s="333" t="s">
        <v>414</v>
      </c>
      <c r="D11" s="334"/>
      <c r="E11" s="272">
        <v>367.77</v>
      </c>
      <c r="F11" s="273"/>
      <c r="G11" s="274"/>
      <c r="H11" s="275"/>
      <c r="I11" s="269"/>
      <c r="J11" s="276"/>
      <c r="K11" s="269"/>
      <c r="M11" s="270" t="s">
        <v>414</v>
      </c>
      <c r="O11" s="259"/>
    </row>
    <row r="12" spans="1:80" ht="12.75">
      <c r="A12" s="260">
        <v>2</v>
      </c>
      <c r="B12" s="261" t="s">
        <v>415</v>
      </c>
      <c r="C12" s="262" t="s">
        <v>416</v>
      </c>
      <c r="D12" s="263" t="s">
        <v>115</v>
      </c>
      <c r="E12" s="264">
        <v>1199.97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-0.181</v>
      </c>
      <c r="K12" s="267">
        <f>E12*J12</f>
        <v>-217.19457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15" ht="12.75">
      <c r="A13" s="268"/>
      <c r="B13" s="271"/>
      <c r="C13" s="333" t="s">
        <v>417</v>
      </c>
      <c r="D13" s="334"/>
      <c r="E13" s="272">
        <v>0</v>
      </c>
      <c r="F13" s="273"/>
      <c r="G13" s="274"/>
      <c r="H13" s="275"/>
      <c r="I13" s="269"/>
      <c r="J13" s="276"/>
      <c r="K13" s="269"/>
      <c r="M13" s="270" t="s">
        <v>417</v>
      </c>
      <c r="O13" s="259"/>
    </row>
    <row r="14" spans="1:15" ht="12.75">
      <c r="A14" s="268"/>
      <c r="B14" s="271"/>
      <c r="C14" s="333" t="s">
        <v>413</v>
      </c>
      <c r="D14" s="334"/>
      <c r="E14" s="272">
        <v>832.2</v>
      </c>
      <c r="F14" s="273"/>
      <c r="G14" s="274"/>
      <c r="H14" s="275"/>
      <c r="I14" s="269"/>
      <c r="J14" s="276"/>
      <c r="K14" s="269"/>
      <c r="M14" s="270" t="s">
        <v>413</v>
      </c>
      <c r="O14" s="259"/>
    </row>
    <row r="15" spans="1:15" ht="12.75">
      <c r="A15" s="268"/>
      <c r="B15" s="271"/>
      <c r="C15" s="333" t="s">
        <v>414</v>
      </c>
      <c r="D15" s="334"/>
      <c r="E15" s="272">
        <v>367.77</v>
      </c>
      <c r="F15" s="273"/>
      <c r="G15" s="274"/>
      <c r="H15" s="275"/>
      <c r="I15" s="269"/>
      <c r="J15" s="276"/>
      <c r="K15" s="269"/>
      <c r="M15" s="270" t="s">
        <v>414</v>
      </c>
      <c r="O15" s="259"/>
    </row>
    <row r="16" spans="1:80" ht="12.75">
      <c r="A16" s="260">
        <v>3</v>
      </c>
      <c r="B16" s="261" t="s">
        <v>418</v>
      </c>
      <c r="C16" s="262" t="s">
        <v>419</v>
      </c>
      <c r="D16" s="263" t="s">
        <v>142</v>
      </c>
      <c r="E16" s="264">
        <v>200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-0.145</v>
      </c>
      <c r="K16" s="267">
        <f>E16*J16</f>
        <v>-28.999999999999996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57" ht="12.75">
      <c r="A17" s="277"/>
      <c r="B17" s="278" t="s">
        <v>100</v>
      </c>
      <c r="C17" s="279" t="s">
        <v>387</v>
      </c>
      <c r="D17" s="280"/>
      <c r="E17" s="281"/>
      <c r="F17" s="282"/>
      <c r="G17" s="283">
        <f>SUM(G7:G16)</f>
        <v>0</v>
      </c>
      <c r="H17" s="284"/>
      <c r="I17" s="285">
        <f>SUM(I7:I16)</f>
        <v>0</v>
      </c>
      <c r="J17" s="284"/>
      <c r="K17" s="285">
        <f>SUM(K7:K16)</f>
        <v>-246.19457</v>
      </c>
      <c r="O17" s="259">
        <v>4</v>
      </c>
      <c r="BA17" s="286">
        <f>SUM(BA7:BA16)</f>
        <v>0</v>
      </c>
      <c r="BB17" s="286">
        <f>SUM(BB7:BB16)</f>
        <v>0</v>
      </c>
      <c r="BC17" s="286">
        <f>SUM(BC7:BC16)</f>
        <v>0</v>
      </c>
      <c r="BD17" s="286">
        <f>SUM(BD7:BD16)</f>
        <v>0</v>
      </c>
      <c r="BE17" s="286">
        <f>SUM(BE7:BE16)</f>
        <v>0</v>
      </c>
    </row>
    <row r="18" spans="1:15" ht="12.75">
      <c r="A18" s="249" t="s">
        <v>97</v>
      </c>
      <c r="B18" s="250" t="s">
        <v>122</v>
      </c>
      <c r="C18" s="251" t="s">
        <v>123</v>
      </c>
      <c r="D18" s="252"/>
      <c r="E18" s="253"/>
      <c r="F18" s="253"/>
      <c r="G18" s="254"/>
      <c r="H18" s="255"/>
      <c r="I18" s="256"/>
      <c r="J18" s="257"/>
      <c r="K18" s="258"/>
      <c r="O18" s="259">
        <v>1</v>
      </c>
    </row>
    <row r="19" spans="1:80" ht="12.75">
      <c r="A19" s="260">
        <v>4</v>
      </c>
      <c r="B19" s="261" t="s">
        <v>125</v>
      </c>
      <c r="C19" s="262" t="s">
        <v>126</v>
      </c>
      <c r="D19" s="263" t="s">
        <v>127</v>
      </c>
      <c r="E19" s="264">
        <v>58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-2</v>
      </c>
      <c r="K19" s="267">
        <f>E19*J19</f>
        <v>-116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1"/>
      <c r="C20" s="333" t="s">
        <v>420</v>
      </c>
      <c r="D20" s="334"/>
      <c r="E20" s="272">
        <v>0</v>
      </c>
      <c r="F20" s="273"/>
      <c r="G20" s="274"/>
      <c r="H20" s="275"/>
      <c r="I20" s="269"/>
      <c r="J20" s="276"/>
      <c r="K20" s="269"/>
      <c r="M20" s="270" t="s">
        <v>420</v>
      </c>
      <c r="O20" s="259"/>
    </row>
    <row r="21" spans="1:15" ht="12.75">
      <c r="A21" s="268"/>
      <c r="B21" s="271"/>
      <c r="C21" s="333" t="s">
        <v>421</v>
      </c>
      <c r="D21" s="334"/>
      <c r="E21" s="272">
        <v>18</v>
      </c>
      <c r="F21" s="273"/>
      <c r="G21" s="274"/>
      <c r="H21" s="275"/>
      <c r="I21" s="269"/>
      <c r="J21" s="276"/>
      <c r="K21" s="269"/>
      <c r="M21" s="270" t="s">
        <v>421</v>
      </c>
      <c r="O21" s="259"/>
    </row>
    <row r="22" spans="1:15" ht="12.75">
      <c r="A22" s="268"/>
      <c r="B22" s="271"/>
      <c r="C22" s="333" t="s">
        <v>422</v>
      </c>
      <c r="D22" s="334"/>
      <c r="E22" s="272">
        <v>0</v>
      </c>
      <c r="F22" s="273"/>
      <c r="G22" s="274"/>
      <c r="H22" s="275"/>
      <c r="I22" s="269"/>
      <c r="J22" s="276"/>
      <c r="K22" s="269"/>
      <c r="M22" s="270" t="s">
        <v>422</v>
      </c>
      <c r="O22" s="259"/>
    </row>
    <row r="23" spans="1:15" ht="12.75">
      <c r="A23" s="268"/>
      <c r="B23" s="271"/>
      <c r="C23" s="333" t="s">
        <v>423</v>
      </c>
      <c r="D23" s="334"/>
      <c r="E23" s="272">
        <v>40</v>
      </c>
      <c r="F23" s="273"/>
      <c r="G23" s="274"/>
      <c r="H23" s="275"/>
      <c r="I23" s="269"/>
      <c r="J23" s="276"/>
      <c r="K23" s="269"/>
      <c r="M23" s="270" t="s">
        <v>423</v>
      </c>
      <c r="O23" s="259"/>
    </row>
    <row r="24" spans="1:80" ht="12.75">
      <c r="A24" s="260">
        <v>5</v>
      </c>
      <c r="B24" s="261" t="s">
        <v>397</v>
      </c>
      <c r="C24" s="262" t="s">
        <v>398</v>
      </c>
      <c r="D24" s="263" t="s">
        <v>127</v>
      </c>
      <c r="E24" s="264">
        <v>36.45</v>
      </c>
      <c r="F24" s="264">
        <v>0</v>
      </c>
      <c r="G24" s="265">
        <f>E24*F24</f>
        <v>0</v>
      </c>
      <c r="H24" s="266">
        <v>0.00147</v>
      </c>
      <c r="I24" s="267">
        <f>E24*H24</f>
        <v>0.053581500000000004</v>
      </c>
      <c r="J24" s="266">
        <v>-2.4</v>
      </c>
      <c r="K24" s="267">
        <f>E24*J24</f>
        <v>-87.48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15" ht="12.75">
      <c r="A25" s="268"/>
      <c r="B25" s="271"/>
      <c r="C25" s="333" t="s">
        <v>424</v>
      </c>
      <c r="D25" s="334"/>
      <c r="E25" s="272">
        <v>0</v>
      </c>
      <c r="F25" s="273"/>
      <c r="G25" s="274"/>
      <c r="H25" s="275"/>
      <c r="I25" s="269"/>
      <c r="J25" s="276"/>
      <c r="K25" s="269"/>
      <c r="M25" s="270" t="s">
        <v>424</v>
      </c>
      <c r="O25" s="259"/>
    </row>
    <row r="26" spans="1:15" ht="12.75">
      <c r="A26" s="268"/>
      <c r="B26" s="271"/>
      <c r="C26" s="333" t="s">
        <v>425</v>
      </c>
      <c r="D26" s="334"/>
      <c r="E26" s="272">
        <v>36.45</v>
      </c>
      <c r="F26" s="273"/>
      <c r="G26" s="274"/>
      <c r="H26" s="275"/>
      <c r="I26" s="269"/>
      <c r="J26" s="276"/>
      <c r="K26" s="269"/>
      <c r="M26" s="270" t="s">
        <v>425</v>
      </c>
      <c r="O26" s="259"/>
    </row>
    <row r="27" spans="1:80" ht="22.5">
      <c r="A27" s="260">
        <v>6</v>
      </c>
      <c r="B27" s="261" t="s">
        <v>187</v>
      </c>
      <c r="C27" s="262" t="s">
        <v>426</v>
      </c>
      <c r="D27" s="263" t="s">
        <v>427</v>
      </c>
      <c r="E27" s="264">
        <v>1</v>
      </c>
      <c r="F27" s="264">
        <v>0</v>
      </c>
      <c r="G27" s="265">
        <f>E27*F27</f>
        <v>0</v>
      </c>
      <c r="H27" s="266">
        <v>0</v>
      </c>
      <c r="I27" s="267">
        <f>E27*H27</f>
        <v>0</v>
      </c>
      <c r="J27" s="266"/>
      <c r="K27" s="267">
        <f>E27*J27</f>
        <v>0</v>
      </c>
      <c r="O27" s="259">
        <v>2</v>
      </c>
      <c r="AA27" s="232">
        <v>12</v>
      </c>
      <c r="AB27" s="232">
        <v>0</v>
      </c>
      <c r="AC27" s="232">
        <v>13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12</v>
      </c>
      <c r="CB27" s="259">
        <v>0</v>
      </c>
    </row>
    <row r="28" spans="1:57" ht="12.75">
      <c r="A28" s="277"/>
      <c r="B28" s="278" t="s">
        <v>100</v>
      </c>
      <c r="C28" s="279" t="s">
        <v>124</v>
      </c>
      <c r="D28" s="280"/>
      <c r="E28" s="281"/>
      <c r="F28" s="282"/>
      <c r="G28" s="283">
        <f>SUM(G18:G27)</f>
        <v>0</v>
      </c>
      <c r="H28" s="284"/>
      <c r="I28" s="285">
        <f>SUM(I18:I27)</f>
        <v>0.053581500000000004</v>
      </c>
      <c r="J28" s="284"/>
      <c r="K28" s="285">
        <f>SUM(K18:K27)</f>
        <v>-203.48000000000002</v>
      </c>
      <c r="O28" s="259">
        <v>4</v>
      </c>
      <c r="BA28" s="286">
        <f>SUM(BA18:BA27)</f>
        <v>0</v>
      </c>
      <c r="BB28" s="286">
        <f>SUM(BB18:BB27)</f>
        <v>0</v>
      </c>
      <c r="BC28" s="286">
        <f>SUM(BC18:BC27)</f>
        <v>0</v>
      </c>
      <c r="BD28" s="286">
        <f>SUM(BD18:BD27)</f>
        <v>0</v>
      </c>
      <c r="BE28" s="286">
        <f>SUM(BE18:BE27)</f>
        <v>0</v>
      </c>
    </row>
    <row r="29" spans="1:15" ht="12.75">
      <c r="A29" s="249" t="s">
        <v>97</v>
      </c>
      <c r="B29" s="250" t="s">
        <v>261</v>
      </c>
      <c r="C29" s="251" t="s">
        <v>262</v>
      </c>
      <c r="D29" s="252"/>
      <c r="E29" s="253"/>
      <c r="F29" s="253"/>
      <c r="G29" s="254"/>
      <c r="H29" s="255"/>
      <c r="I29" s="256"/>
      <c r="J29" s="257"/>
      <c r="K29" s="258"/>
      <c r="O29" s="259">
        <v>1</v>
      </c>
    </row>
    <row r="30" spans="1:80" ht="12.75">
      <c r="A30" s="260">
        <v>7</v>
      </c>
      <c r="B30" s="261" t="s">
        <v>428</v>
      </c>
      <c r="C30" s="262" t="s">
        <v>429</v>
      </c>
      <c r="D30" s="263" t="s">
        <v>202</v>
      </c>
      <c r="E30" s="264">
        <v>217.1946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/>
      <c r="K30" s="267">
        <f>E30*J30</f>
        <v>0</v>
      </c>
      <c r="O30" s="259">
        <v>2</v>
      </c>
      <c r="AA30" s="232">
        <v>12</v>
      </c>
      <c r="AB30" s="232">
        <v>0</v>
      </c>
      <c r="AC30" s="232">
        <v>9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12</v>
      </c>
      <c r="CB30" s="259">
        <v>0</v>
      </c>
    </row>
    <row r="31" spans="1:15" ht="12.75">
      <c r="A31" s="268"/>
      <c r="B31" s="271"/>
      <c r="C31" s="333" t="s">
        <v>430</v>
      </c>
      <c r="D31" s="334"/>
      <c r="E31" s="272">
        <v>217.1946</v>
      </c>
      <c r="F31" s="273"/>
      <c r="G31" s="274"/>
      <c r="H31" s="275"/>
      <c r="I31" s="269"/>
      <c r="J31" s="276"/>
      <c r="K31" s="269"/>
      <c r="M31" s="270" t="s">
        <v>430</v>
      </c>
      <c r="O31" s="259"/>
    </row>
    <row r="32" spans="1:80" ht="12.75">
      <c r="A32" s="260">
        <v>8</v>
      </c>
      <c r="B32" s="261" t="s">
        <v>431</v>
      </c>
      <c r="C32" s="262" t="s">
        <v>404</v>
      </c>
      <c r="D32" s="263" t="s">
        <v>202</v>
      </c>
      <c r="E32" s="264">
        <v>163.32</v>
      </c>
      <c r="F32" s="264">
        <v>0</v>
      </c>
      <c r="G32" s="265">
        <f aca="true" t="shared" si="0" ref="G32:G37">E32*F32</f>
        <v>0</v>
      </c>
      <c r="H32" s="266">
        <v>0</v>
      </c>
      <c r="I32" s="267">
        <f aca="true" t="shared" si="1" ref="I32:I37">E32*H32</f>
        <v>0</v>
      </c>
      <c r="J32" s="266"/>
      <c r="K32" s="267">
        <f aca="true" t="shared" si="2" ref="K32:K37">E32*J32</f>
        <v>0</v>
      </c>
      <c r="O32" s="259">
        <v>2</v>
      </c>
      <c r="AA32" s="232">
        <v>12</v>
      </c>
      <c r="AB32" s="232">
        <v>0</v>
      </c>
      <c r="AC32" s="232">
        <v>12</v>
      </c>
      <c r="AZ32" s="232">
        <v>1</v>
      </c>
      <c r="BA32" s="232">
        <f aca="true" t="shared" si="3" ref="BA32:BA37">IF(AZ32=1,G32,0)</f>
        <v>0</v>
      </c>
      <c r="BB32" s="232">
        <f aca="true" t="shared" si="4" ref="BB32:BB37">IF(AZ32=2,G32,0)</f>
        <v>0</v>
      </c>
      <c r="BC32" s="232">
        <f aca="true" t="shared" si="5" ref="BC32:BC37">IF(AZ32=3,G32,0)</f>
        <v>0</v>
      </c>
      <c r="BD32" s="232">
        <f aca="true" t="shared" si="6" ref="BD32:BD37">IF(AZ32=4,G32,0)</f>
        <v>0</v>
      </c>
      <c r="BE32" s="232">
        <f aca="true" t="shared" si="7" ref="BE32:BE37">IF(AZ32=5,G32,0)</f>
        <v>0</v>
      </c>
      <c r="CA32" s="259">
        <v>12</v>
      </c>
      <c r="CB32" s="259">
        <v>0</v>
      </c>
    </row>
    <row r="33" spans="1:80" ht="12.75">
      <c r="A33" s="260">
        <v>9</v>
      </c>
      <c r="B33" s="261" t="s">
        <v>264</v>
      </c>
      <c r="C33" s="262" t="s">
        <v>265</v>
      </c>
      <c r="D33" s="263" t="s">
        <v>202</v>
      </c>
      <c r="E33" s="264">
        <v>449.67457</v>
      </c>
      <c r="F33" s="264">
        <v>0</v>
      </c>
      <c r="G33" s="265">
        <f t="shared" si="0"/>
        <v>0</v>
      </c>
      <c r="H33" s="266">
        <v>0</v>
      </c>
      <c r="I33" s="267">
        <f t="shared" si="1"/>
        <v>0</v>
      </c>
      <c r="J33" s="266"/>
      <c r="K33" s="267">
        <f t="shared" si="2"/>
        <v>0</v>
      </c>
      <c r="O33" s="259">
        <v>2</v>
      </c>
      <c r="AA33" s="232">
        <v>8</v>
      </c>
      <c r="AB33" s="232">
        <v>0</v>
      </c>
      <c r="AC33" s="232">
        <v>3</v>
      </c>
      <c r="AZ33" s="232">
        <v>1</v>
      </c>
      <c r="BA33" s="232">
        <f t="shared" si="3"/>
        <v>0</v>
      </c>
      <c r="BB33" s="232">
        <f t="shared" si="4"/>
        <v>0</v>
      </c>
      <c r="BC33" s="232">
        <f t="shared" si="5"/>
        <v>0</v>
      </c>
      <c r="BD33" s="232">
        <f t="shared" si="6"/>
        <v>0</v>
      </c>
      <c r="BE33" s="232">
        <f t="shared" si="7"/>
        <v>0</v>
      </c>
      <c r="CA33" s="259">
        <v>8</v>
      </c>
      <c r="CB33" s="259">
        <v>0</v>
      </c>
    </row>
    <row r="34" spans="1:80" ht="12.75">
      <c r="A34" s="260">
        <v>10</v>
      </c>
      <c r="B34" s="261" t="s">
        <v>266</v>
      </c>
      <c r="C34" s="262" t="s">
        <v>432</v>
      </c>
      <c r="D34" s="263" t="s">
        <v>202</v>
      </c>
      <c r="E34" s="264">
        <v>8543.81683</v>
      </c>
      <c r="F34" s="264">
        <v>0</v>
      </c>
      <c r="G34" s="265">
        <f t="shared" si="0"/>
        <v>0</v>
      </c>
      <c r="H34" s="266">
        <v>0</v>
      </c>
      <c r="I34" s="267">
        <f t="shared" si="1"/>
        <v>0</v>
      </c>
      <c r="J34" s="266"/>
      <c r="K34" s="267">
        <f t="shared" si="2"/>
        <v>0</v>
      </c>
      <c r="O34" s="259">
        <v>2</v>
      </c>
      <c r="AA34" s="232">
        <v>8</v>
      </c>
      <c r="AB34" s="232">
        <v>0</v>
      </c>
      <c r="AC34" s="232">
        <v>3</v>
      </c>
      <c r="AZ34" s="232">
        <v>1</v>
      </c>
      <c r="BA34" s="232">
        <f t="shared" si="3"/>
        <v>0</v>
      </c>
      <c r="BB34" s="232">
        <f t="shared" si="4"/>
        <v>0</v>
      </c>
      <c r="BC34" s="232">
        <f t="shared" si="5"/>
        <v>0</v>
      </c>
      <c r="BD34" s="232">
        <f t="shared" si="6"/>
        <v>0</v>
      </c>
      <c r="BE34" s="232">
        <f t="shared" si="7"/>
        <v>0</v>
      </c>
      <c r="CA34" s="259">
        <v>8</v>
      </c>
      <c r="CB34" s="259">
        <v>0</v>
      </c>
    </row>
    <row r="35" spans="1:80" ht="12.75">
      <c r="A35" s="260">
        <v>11</v>
      </c>
      <c r="B35" s="261" t="s">
        <v>268</v>
      </c>
      <c r="C35" s="262" t="s">
        <v>269</v>
      </c>
      <c r="D35" s="263" t="s">
        <v>202</v>
      </c>
      <c r="E35" s="264">
        <v>449.67457</v>
      </c>
      <c r="F35" s="264">
        <v>0</v>
      </c>
      <c r="G35" s="265">
        <f t="shared" si="0"/>
        <v>0</v>
      </c>
      <c r="H35" s="266">
        <v>0</v>
      </c>
      <c r="I35" s="267">
        <f t="shared" si="1"/>
        <v>0</v>
      </c>
      <c r="J35" s="266"/>
      <c r="K35" s="267">
        <f t="shared" si="2"/>
        <v>0</v>
      </c>
      <c r="O35" s="259">
        <v>2</v>
      </c>
      <c r="AA35" s="232">
        <v>8</v>
      </c>
      <c r="AB35" s="232">
        <v>0</v>
      </c>
      <c r="AC35" s="232">
        <v>3</v>
      </c>
      <c r="AZ35" s="232">
        <v>1</v>
      </c>
      <c r="BA35" s="232">
        <f t="shared" si="3"/>
        <v>0</v>
      </c>
      <c r="BB35" s="232">
        <f t="shared" si="4"/>
        <v>0</v>
      </c>
      <c r="BC35" s="232">
        <f t="shared" si="5"/>
        <v>0</v>
      </c>
      <c r="BD35" s="232">
        <f t="shared" si="6"/>
        <v>0</v>
      </c>
      <c r="BE35" s="232">
        <f t="shared" si="7"/>
        <v>0</v>
      </c>
      <c r="CA35" s="259">
        <v>8</v>
      </c>
      <c r="CB35" s="259">
        <v>0</v>
      </c>
    </row>
    <row r="36" spans="1:80" ht="12.75">
      <c r="A36" s="260">
        <v>12</v>
      </c>
      <c r="B36" s="261" t="s">
        <v>270</v>
      </c>
      <c r="C36" s="262" t="s">
        <v>271</v>
      </c>
      <c r="D36" s="263" t="s">
        <v>202</v>
      </c>
      <c r="E36" s="264">
        <v>1798.69828</v>
      </c>
      <c r="F36" s="264">
        <v>0</v>
      </c>
      <c r="G36" s="265">
        <f t="shared" si="0"/>
        <v>0</v>
      </c>
      <c r="H36" s="266">
        <v>0</v>
      </c>
      <c r="I36" s="267">
        <f t="shared" si="1"/>
        <v>0</v>
      </c>
      <c r="J36" s="266"/>
      <c r="K36" s="267">
        <f t="shared" si="2"/>
        <v>0</v>
      </c>
      <c r="O36" s="259">
        <v>2</v>
      </c>
      <c r="AA36" s="232">
        <v>8</v>
      </c>
      <c r="AB36" s="232">
        <v>0</v>
      </c>
      <c r="AC36" s="232">
        <v>3</v>
      </c>
      <c r="AZ36" s="232">
        <v>1</v>
      </c>
      <c r="BA36" s="232">
        <f t="shared" si="3"/>
        <v>0</v>
      </c>
      <c r="BB36" s="232">
        <f t="shared" si="4"/>
        <v>0</v>
      </c>
      <c r="BC36" s="232">
        <f t="shared" si="5"/>
        <v>0</v>
      </c>
      <c r="BD36" s="232">
        <f t="shared" si="6"/>
        <v>0</v>
      </c>
      <c r="BE36" s="232">
        <f t="shared" si="7"/>
        <v>0</v>
      </c>
      <c r="CA36" s="259">
        <v>8</v>
      </c>
      <c r="CB36" s="259">
        <v>0</v>
      </c>
    </row>
    <row r="37" spans="1:80" ht="12.75">
      <c r="A37" s="260">
        <v>13</v>
      </c>
      <c r="B37" s="261" t="s">
        <v>272</v>
      </c>
      <c r="C37" s="262" t="s">
        <v>273</v>
      </c>
      <c r="D37" s="263" t="s">
        <v>202</v>
      </c>
      <c r="E37" s="264">
        <v>449.67457</v>
      </c>
      <c r="F37" s="264">
        <v>0</v>
      </c>
      <c r="G37" s="265">
        <f t="shared" si="0"/>
        <v>0</v>
      </c>
      <c r="H37" s="266">
        <v>0</v>
      </c>
      <c r="I37" s="267">
        <f t="shared" si="1"/>
        <v>0</v>
      </c>
      <c r="J37" s="266"/>
      <c r="K37" s="267">
        <f t="shared" si="2"/>
        <v>0</v>
      </c>
      <c r="O37" s="259">
        <v>2</v>
      </c>
      <c r="AA37" s="232">
        <v>8</v>
      </c>
      <c r="AB37" s="232">
        <v>0</v>
      </c>
      <c r="AC37" s="232">
        <v>3</v>
      </c>
      <c r="AZ37" s="232">
        <v>1</v>
      </c>
      <c r="BA37" s="232">
        <f t="shared" si="3"/>
        <v>0</v>
      </c>
      <c r="BB37" s="232">
        <f t="shared" si="4"/>
        <v>0</v>
      </c>
      <c r="BC37" s="232">
        <f t="shared" si="5"/>
        <v>0</v>
      </c>
      <c r="BD37" s="232">
        <f t="shared" si="6"/>
        <v>0</v>
      </c>
      <c r="BE37" s="232">
        <f t="shared" si="7"/>
        <v>0</v>
      </c>
      <c r="CA37" s="259">
        <v>8</v>
      </c>
      <c r="CB37" s="259">
        <v>0</v>
      </c>
    </row>
    <row r="38" spans="1:57" ht="12.75">
      <c r="A38" s="277"/>
      <c r="B38" s="278" t="s">
        <v>100</v>
      </c>
      <c r="C38" s="279" t="s">
        <v>263</v>
      </c>
      <c r="D38" s="280"/>
      <c r="E38" s="281"/>
      <c r="F38" s="282"/>
      <c r="G38" s="283">
        <f>SUM(G29:G37)</f>
        <v>0</v>
      </c>
      <c r="H38" s="284"/>
      <c r="I38" s="285">
        <f>SUM(I29:I37)</f>
        <v>0</v>
      </c>
      <c r="J38" s="284"/>
      <c r="K38" s="285">
        <f>SUM(K29:K37)</f>
        <v>0</v>
      </c>
      <c r="O38" s="259">
        <v>4</v>
      </c>
      <c r="BA38" s="286">
        <f>SUM(BA29:BA37)</f>
        <v>0</v>
      </c>
      <c r="BB38" s="286">
        <f>SUM(BB29:BB37)</f>
        <v>0</v>
      </c>
      <c r="BC38" s="286">
        <f>SUM(BC29:BC37)</f>
        <v>0</v>
      </c>
      <c r="BD38" s="286">
        <f>SUM(BD29:BD37)</f>
        <v>0</v>
      </c>
      <c r="BE38" s="286">
        <f>SUM(BE29:BE37)</f>
        <v>0</v>
      </c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spans="1:7" ht="12.75">
      <c r="A62" s="276"/>
      <c r="B62" s="276"/>
      <c r="C62" s="276"/>
      <c r="D62" s="276"/>
      <c r="E62" s="276"/>
      <c r="F62" s="276"/>
      <c r="G62" s="276"/>
    </row>
    <row r="63" spans="1:7" ht="12.75">
      <c r="A63" s="276"/>
      <c r="B63" s="276"/>
      <c r="C63" s="276"/>
      <c r="D63" s="276"/>
      <c r="E63" s="276"/>
      <c r="F63" s="276"/>
      <c r="G63" s="276"/>
    </row>
    <row r="64" spans="1:7" ht="12.75">
      <c r="A64" s="276"/>
      <c r="B64" s="276"/>
      <c r="C64" s="276"/>
      <c r="D64" s="276"/>
      <c r="E64" s="276"/>
      <c r="F64" s="276"/>
      <c r="G64" s="276"/>
    </row>
    <row r="65" spans="1:7" ht="12.75">
      <c r="A65" s="276"/>
      <c r="B65" s="276"/>
      <c r="C65" s="276"/>
      <c r="D65" s="276"/>
      <c r="E65" s="276"/>
      <c r="F65" s="276"/>
      <c r="G65" s="276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ht="12.75">
      <c r="E84" s="232"/>
    </row>
    <row r="85" ht="12.75">
      <c r="E85" s="232"/>
    </row>
    <row r="86" ht="12.75">
      <c r="E86" s="232"/>
    </row>
    <row r="87" ht="12.75">
      <c r="E87" s="232"/>
    </row>
    <row r="88" ht="12.75">
      <c r="E88" s="232"/>
    </row>
    <row r="89" ht="12.75">
      <c r="E89" s="232"/>
    </row>
    <row r="90" ht="12.75">
      <c r="E90" s="232"/>
    </row>
    <row r="91" ht="12.75">
      <c r="E91" s="232"/>
    </row>
    <row r="92" ht="12.75">
      <c r="E92" s="232"/>
    </row>
    <row r="93" ht="12.75">
      <c r="E93" s="232"/>
    </row>
    <row r="94" ht="12.75">
      <c r="E94" s="232"/>
    </row>
    <row r="95" ht="12.75">
      <c r="E95" s="232"/>
    </row>
    <row r="96" ht="12.75">
      <c r="E96" s="232"/>
    </row>
    <row r="97" spans="1:2" ht="12.75">
      <c r="A97" s="287"/>
      <c r="B97" s="287"/>
    </row>
    <row r="98" spans="1:7" ht="12.75">
      <c r="A98" s="276"/>
      <c r="B98" s="276"/>
      <c r="C98" s="288"/>
      <c r="D98" s="288"/>
      <c r="E98" s="289"/>
      <c r="F98" s="288"/>
      <c r="G98" s="290"/>
    </row>
    <row r="99" spans="1:7" ht="12.75">
      <c r="A99" s="291"/>
      <c r="B99" s="291"/>
      <c r="C99" s="276"/>
      <c r="D99" s="276"/>
      <c r="E99" s="292"/>
      <c r="F99" s="276"/>
      <c r="G99" s="276"/>
    </row>
    <row r="100" spans="1:7" ht="12.75">
      <c r="A100" s="276"/>
      <c r="B100" s="276"/>
      <c r="C100" s="276"/>
      <c r="D100" s="276"/>
      <c r="E100" s="292"/>
      <c r="F100" s="276"/>
      <c r="G100" s="276"/>
    </row>
    <row r="101" spans="1:7" ht="12.75">
      <c r="A101" s="276"/>
      <c r="B101" s="276"/>
      <c r="C101" s="276"/>
      <c r="D101" s="276"/>
      <c r="E101" s="292"/>
      <c r="F101" s="276"/>
      <c r="G101" s="276"/>
    </row>
    <row r="102" spans="1:7" ht="12.75">
      <c r="A102" s="276"/>
      <c r="B102" s="276"/>
      <c r="C102" s="276"/>
      <c r="D102" s="276"/>
      <c r="E102" s="292"/>
      <c r="F102" s="276"/>
      <c r="G102" s="276"/>
    </row>
    <row r="103" spans="1:7" ht="12.75">
      <c r="A103" s="276"/>
      <c r="B103" s="276"/>
      <c r="C103" s="276"/>
      <c r="D103" s="276"/>
      <c r="E103" s="292"/>
      <c r="F103" s="276"/>
      <c r="G103" s="276"/>
    </row>
    <row r="104" spans="1:7" ht="12.75">
      <c r="A104" s="276"/>
      <c r="B104" s="276"/>
      <c r="C104" s="276"/>
      <c r="D104" s="276"/>
      <c r="E104" s="292"/>
      <c r="F104" s="276"/>
      <c r="G104" s="276"/>
    </row>
    <row r="105" spans="1:7" ht="12.75">
      <c r="A105" s="276"/>
      <c r="B105" s="276"/>
      <c r="C105" s="276"/>
      <c r="D105" s="276"/>
      <c r="E105" s="292"/>
      <c r="F105" s="276"/>
      <c r="G105" s="276"/>
    </row>
    <row r="106" spans="1:7" ht="12.75">
      <c r="A106" s="276"/>
      <c r="B106" s="276"/>
      <c r="C106" s="276"/>
      <c r="D106" s="276"/>
      <c r="E106" s="292"/>
      <c r="F106" s="276"/>
      <c r="G106" s="276"/>
    </row>
    <row r="107" spans="1:7" ht="12.75">
      <c r="A107" s="276"/>
      <c r="B107" s="276"/>
      <c r="C107" s="276"/>
      <c r="D107" s="276"/>
      <c r="E107" s="292"/>
      <c r="F107" s="276"/>
      <c r="G107" s="276"/>
    </row>
    <row r="108" spans="1:7" ht="12.75">
      <c r="A108" s="276"/>
      <c r="B108" s="276"/>
      <c r="C108" s="276"/>
      <c r="D108" s="276"/>
      <c r="E108" s="292"/>
      <c r="F108" s="276"/>
      <c r="G108" s="276"/>
    </row>
    <row r="109" spans="1:7" ht="12.75">
      <c r="A109" s="276"/>
      <c r="B109" s="276"/>
      <c r="C109" s="276"/>
      <c r="D109" s="276"/>
      <c r="E109" s="292"/>
      <c r="F109" s="276"/>
      <c r="G109" s="276"/>
    </row>
    <row r="110" spans="1:7" ht="12.75">
      <c r="A110" s="276"/>
      <c r="B110" s="276"/>
      <c r="C110" s="276"/>
      <c r="D110" s="276"/>
      <c r="E110" s="292"/>
      <c r="F110" s="276"/>
      <c r="G110" s="276"/>
    </row>
    <row r="111" spans="1:7" ht="12.75">
      <c r="A111" s="276"/>
      <c r="B111" s="276"/>
      <c r="C111" s="276"/>
      <c r="D111" s="276"/>
      <c r="E111" s="292"/>
      <c r="F111" s="276"/>
      <c r="G111" s="276"/>
    </row>
  </sheetData>
  <sheetProtection/>
  <mergeCells count="17">
    <mergeCell ref="C9:D9"/>
    <mergeCell ref="C10:D10"/>
    <mergeCell ref="C11:D11"/>
    <mergeCell ref="C13:D13"/>
    <mergeCell ref="A1:G1"/>
    <mergeCell ref="A3:B3"/>
    <mergeCell ref="A4:B4"/>
    <mergeCell ref="E4:G4"/>
    <mergeCell ref="C31:D31"/>
    <mergeCell ref="C14:D14"/>
    <mergeCell ref="C15:D15"/>
    <mergeCell ref="C20:D20"/>
    <mergeCell ref="C21:D21"/>
    <mergeCell ref="C22:D22"/>
    <mergeCell ref="C23:D23"/>
    <mergeCell ref="C25:D25"/>
    <mergeCell ref="C26:D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106</v>
      </c>
      <c r="D2" s="97" t="s">
        <v>109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106</v>
      </c>
      <c r="B5" s="110"/>
      <c r="C5" s="111" t="s">
        <v>107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22" t="s">
        <v>285</v>
      </c>
      <c r="D8" s="322"/>
      <c r="E8" s="32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22"/>
      <c r="D9" s="322"/>
      <c r="E9" s="323"/>
      <c r="F9" s="105"/>
      <c r="G9" s="126"/>
      <c r="H9" s="127"/>
    </row>
    <row r="10" spans="1:8" ht="12.75">
      <c r="A10" s="121" t="s">
        <v>43</v>
      </c>
      <c r="B10" s="105"/>
      <c r="C10" s="322" t="s">
        <v>284</v>
      </c>
      <c r="D10" s="322"/>
      <c r="E10" s="322"/>
      <c r="F10" s="128"/>
      <c r="G10" s="129"/>
      <c r="H10" s="130"/>
    </row>
    <row r="11" spans="1:57" ht="13.5" customHeight="1">
      <c r="A11" s="121" t="s">
        <v>44</v>
      </c>
      <c r="B11" s="105"/>
      <c r="C11" s="322"/>
      <c r="D11" s="322"/>
      <c r="E11" s="32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299"/>
      <c r="D12" s="299"/>
      <c r="E12" s="299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 01 SO 01 Rek'!E16</f>
        <v>0</v>
      </c>
      <c r="D15" s="149" t="str">
        <f>'SO 01 SO 01 Rek'!A21</f>
        <v>Ztížené výrobní podmínky</v>
      </c>
      <c r="E15" s="150"/>
      <c r="F15" s="151"/>
      <c r="G15" s="148">
        <f>'SO 01 SO 01 Rek'!I21</f>
        <v>0</v>
      </c>
    </row>
    <row r="16" spans="1:7" ht="15.75" customHeight="1">
      <c r="A16" s="146" t="s">
        <v>52</v>
      </c>
      <c r="B16" s="147" t="s">
        <v>53</v>
      </c>
      <c r="C16" s="148">
        <f>'SO 01 SO 01 Rek'!F16</f>
        <v>0</v>
      </c>
      <c r="D16" s="101" t="str">
        <f>'SO 01 SO 01 Rek'!A22</f>
        <v>Oborová přirážka</v>
      </c>
      <c r="E16" s="152"/>
      <c r="F16" s="153"/>
      <c r="G16" s="148">
        <f>'SO 01 SO 01 Rek'!I22</f>
        <v>0</v>
      </c>
    </row>
    <row r="17" spans="1:7" ht="15.75" customHeight="1">
      <c r="A17" s="146" t="s">
        <v>54</v>
      </c>
      <c r="B17" s="147" t="s">
        <v>55</v>
      </c>
      <c r="C17" s="148">
        <f>'SO 01 SO 01 Rek'!H16</f>
        <v>0</v>
      </c>
      <c r="D17" s="101" t="str">
        <f>'SO 01 SO 01 Rek'!A23</f>
        <v>Přesun stavebních kapacit</v>
      </c>
      <c r="E17" s="152"/>
      <c r="F17" s="153"/>
      <c r="G17" s="148">
        <f>'SO 01 SO 01 Rek'!I23</f>
        <v>0</v>
      </c>
    </row>
    <row r="18" spans="1:7" ht="15.75" customHeight="1">
      <c r="A18" s="154" t="s">
        <v>56</v>
      </c>
      <c r="B18" s="155" t="s">
        <v>57</v>
      </c>
      <c r="C18" s="148">
        <f>'SO 01 SO 01 Rek'!G16</f>
        <v>0</v>
      </c>
      <c r="D18" s="101" t="str">
        <f>'SO 01 SO 01 Rek'!A24</f>
        <v>Mimostaveništní doprava</v>
      </c>
      <c r="E18" s="152"/>
      <c r="F18" s="153"/>
      <c r="G18" s="148">
        <f>'SO 01 SO 01 Rek'!I24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'SO 01 SO 01 Rek'!A25</f>
        <v>Zařízení staveniště</v>
      </c>
      <c r="E19" s="152"/>
      <c r="F19" s="153"/>
      <c r="G19" s="148">
        <f>'SO 01 SO 01 Rek'!I25</f>
        <v>0</v>
      </c>
    </row>
    <row r="20" spans="1:7" ht="15.75" customHeight="1">
      <c r="A20" s="156"/>
      <c r="B20" s="147"/>
      <c r="C20" s="148"/>
      <c r="D20" s="101" t="str">
        <f>'SO 01 SO 01 Rek'!A26</f>
        <v>Provoz investora</v>
      </c>
      <c r="E20" s="152"/>
      <c r="F20" s="153"/>
      <c r="G20" s="148">
        <f>'SO 01 SO 01 Rek'!I26</f>
        <v>0</v>
      </c>
    </row>
    <row r="21" spans="1:7" ht="15.75" customHeight="1">
      <c r="A21" s="156" t="s">
        <v>29</v>
      </c>
      <c r="B21" s="147"/>
      <c r="C21" s="148">
        <f>'SO 01 SO 01 Rek'!I16</f>
        <v>0</v>
      </c>
      <c r="D21" s="101" t="str">
        <f>'SO 01 SO 01 Rek'!A27</f>
        <v>Kompletační činnost (IČD)</v>
      </c>
      <c r="E21" s="152"/>
      <c r="F21" s="153"/>
      <c r="G21" s="148">
        <f>'SO 01 SO 01 Rek'!I27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00" t="s">
        <v>61</v>
      </c>
      <c r="B23" s="321"/>
      <c r="C23" s="158">
        <f>C22+G23</f>
        <v>0</v>
      </c>
      <c r="D23" s="159" t="s">
        <v>62</v>
      </c>
      <c r="E23" s="160"/>
      <c r="F23" s="161"/>
      <c r="G23" s="148">
        <f>'SO 01 SO 01 Rek'!H29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20</v>
      </c>
      <c r="D30" s="176" t="s">
        <v>70</v>
      </c>
      <c r="E30" s="178"/>
      <c r="F30" s="316">
        <f>C23-F32</f>
        <v>0</v>
      </c>
      <c r="G30" s="317"/>
    </row>
    <row r="31" spans="1:7" ht="12.75">
      <c r="A31" s="175" t="s">
        <v>71</v>
      </c>
      <c r="B31" s="176"/>
      <c r="C31" s="177">
        <f>C30</f>
        <v>20</v>
      </c>
      <c r="D31" s="176" t="s">
        <v>72</v>
      </c>
      <c r="E31" s="178"/>
      <c r="F31" s="316">
        <f>ROUND(PRODUCT(F30,C31/100),0)</f>
        <v>0</v>
      </c>
      <c r="G31" s="31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6">
        <v>0</v>
      </c>
      <c r="G32" s="31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6">
        <f>ROUND(PRODUCT(F32,C33/100),0)</f>
        <v>0</v>
      </c>
      <c r="G33" s="31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8">
        <f>ROUND(SUM(F30:F33),0)</f>
        <v>0</v>
      </c>
      <c r="G34" s="31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0"/>
      <c r="C37" s="320"/>
      <c r="D37" s="320"/>
      <c r="E37" s="320"/>
      <c r="F37" s="320"/>
      <c r="G37" s="320"/>
      <c r="H37" s="1" t="s">
        <v>1</v>
      </c>
    </row>
    <row r="38" spans="1:8" ht="12.75" customHeight="1">
      <c r="A38" s="185"/>
      <c r="B38" s="320"/>
      <c r="C38" s="320"/>
      <c r="D38" s="320"/>
      <c r="E38" s="320"/>
      <c r="F38" s="320"/>
      <c r="G38" s="320"/>
      <c r="H38" s="1" t="s">
        <v>1</v>
      </c>
    </row>
    <row r="39" spans="1:8" ht="12.75">
      <c r="A39" s="185"/>
      <c r="B39" s="320"/>
      <c r="C39" s="320"/>
      <c r="D39" s="320"/>
      <c r="E39" s="320"/>
      <c r="F39" s="320"/>
      <c r="G39" s="320"/>
      <c r="H39" s="1" t="s">
        <v>1</v>
      </c>
    </row>
    <row r="40" spans="1:8" ht="12.75">
      <c r="A40" s="185"/>
      <c r="B40" s="320"/>
      <c r="C40" s="320"/>
      <c r="D40" s="320"/>
      <c r="E40" s="320"/>
      <c r="F40" s="320"/>
      <c r="G40" s="320"/>
      <c r="H40" s="1" t="s">
        <v>1</v>
      </c>
    </row>
    <row r="41" spans="1:8" ht="12.75">
      <c r="A41" s="185"/>
      <c r="B41" s="320"/>
      <c r="C41" s="320"/>
      <c r="D41" s="320"/>
      <c r="E41" s="320"/>
      <c r="F41" s="320"/>
      <c r="G41" s="320"/>
      <c r="H41" s="1" t="s">
        <v>1</v>
      </c>
    </row>
    <row r="42" spans="1:8" ht="12.75">
      <c r="A42" s="185"/>
      <c r="B42" s="320"/>
      <c r="C42" s="320"/>
      <c r="D42" s="320"/>
      <c r="E42" s="320"/>
      <c r="F42" s="320"/>
      <c r="G42" s="320"/>
      <c r="H42" s="1" t="s">
        <v>1</v>
      </c>
    </row>
    <row r="43" spans="1:8" ht="12.75">
      <c r="A43" s="185"/>
      <c r="B43" s="320"/>
      <c r="C43" s="320"/>
      <c r="D43" s="320"/>
      <c r="E43" s="320"/>
      <c r="F43" s="320"/>
      <c r="G43" s="320"/>
      <c r="H43" s="1" t="s">
        <v>1</v>
      </c>
    </row>
    <row r="44" spans="1:8" ht="12.75" customHeight="1">
      <c r="A44" s="185"/>
      <c r="B44" s="320"/>
      <c r="C44" s="320"/>
      <c r="D44" s="320"/>
      <c r="E44" s="320"/>
      <c r="F44" s="320"/>
      <c r="G44" s="320"/>
      <c r="H44" s="1" t="s">
        <v>1</v>
      </c>
    </row>
    <row r="45" spans="1:8" ht="12.75" customHeight="1">
      <c r="A45" s="185"/>
      <c r="B45" s="320"/>
      <c r="C45" s="320"/>
      <c r="D45" s="320"/>
      <c r="E45" s="320"/>
      <c r="F45" s="320"/>
      <c r="G45" s="320"/>
      <c r="H45" s="1" t="s">
        <v>1</v>
      </c>
    </row>
    <row r="46" spans="2:7" ht="12.75">
      <c r="B46" s="315"/>
      <c r="C46" s="315"/>
      <c r="D46" s="315"/>
      <c r="E46" s="315"/>
      <c r="F46" s="315"/>
      <c r="G46" s="315"/>
    </row>
    <row r="47" spans="2:7" ht="12.75">
      <c r="B47" s="315"/>
      <c r="C47" s="315"/>
      <c r="D47" s="315"/>
      <c r="E47" s="315"/>
      <c r="F47" s="315"/>
      <c r="G47" s="315"/>
    </row>
    <row r="48" spans="2:7" ht="12.75">
      <c r="B48" s="315"/>
      <c r="C48" s="315"/>
      <c r="D48" s="315"/>
      <c r="E48" s="315"/>
      <c r="F48" s="315"/>
      <c r="G48" s="315"/>
    </row>
    <row r="49" spans="2:7" ht="12.75">
      <c r="B49" s="315"/>
      <c r="C49" s="315"/>
      <c r="D49" s="315"/>
      <c r="E49" s="315"/>
      <c r="F49" s="315"/>
      <c r="G49" s="315"/>
    </row>
    <row r="50" spans="2:7" ht="12.75">
      <c r="B50" s="315"/>
      <c r="C50" s="315"/>
      <c r="D50" s="315"/>
      <c r="E50" s="315"/>
      <c r="F50" s="315"/>
      <c r="G50" s="315"/>
    </row>
    <row r="51" spans="2:7" ht="12.75">
      <c r="B51" s="315"/>
      <c r="C51" s="315"/>
      <c r="D51" s="315"/>
      <c r="E51" s="315"/>
      <c r="F51" s="315"/>
      <c r="G51" s="315"/>
    </row>
  </sheetData>
  <sheetProtection/>
  <mergeCells count="18">
    <mergeCell ref="C12:E12"/>
    <mergeCell ref="A23:B23"/>
    <mergeCell ref="C8:E8"/>
    <mergeCell ref="C9:E9"/>
    <mergeCell ref="C10:E10"/>
    <mergeCell ref="C11:E11"/>
    <mergeCell ref="F34:G34"/>
    <mergeCell ref="B37:G45"/>
    <mergeCell ref="B46:G46"/>
    <mergeCell ref="B47:G47"/>
    <mergeCell ref="F30:G30"/>
    <mergeCell ref="F31:G31"/>
    <mergeCell ref="F32:G32"/>
    <mergeCell ref="F33:G33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4" t="s">
        <v>2</v>
      </c>
      <c r="B1" s="325"/>
      <c r="C1" s="186" t="s">
        <v>105</v>
      </c>
      <c r="D1" s="187"/>
      <c r="E1" s="188"/>
      <c r="F1" s="187"/>
      <c r="G1" s="189" t="s">
        <v>75</v>
      </c>
      <c r="H1" s="190" t="s">
        <v>106</v>
      </c>
      <c r="I1" s="191"/>
    </row>
    <row r="2" spans="1:9" ht="13.5" thickBot="1">
      <c r="A2" s="326" t="s">
        <v>76</v>
      </c>
      <c r="B2" s="327"/>
      <c r="C2" s="192" t="s">
        <v>108</v>
      </c>
      <c r="D2" s="193"/>
      <c r="E2" s="194"/>
      <c r="F2" s="193"/>
      <c r="G2" s="328" t="s">
        <v>109</v>
      </c>
      <c r="H2" s="329"/>
      <c r="I2" s="330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01 SO 01 Pol'!B7</f>
        <v>94</v>
      </c>
      <c r="B7" s="62" t="str">
        <f>'SO 01 SO 01 Pol'!C7</f>
        <v>Lešení a stavební výtahy</v>
      </c>
      <c r="D7" s="204"/>
      <c r="E7" s="294">
        <f>'SO 01 SO 01 Pol'!BA23</f>
        <v>0</v>
      </c>
      <c r="F7" s="295">
        <f>'SO 01 SO 01 Pol'!BB23</f>
        <v>0</v>
      </c>
      <c r="G7" s="295">
        <f>'SO 01 SO 01 Pol'!BC23</f>
        <v>0</v>
      </c>
      <c r="H7" s="295">
        <f>'SO 01 SO 01 Pol'!BD23</f>
        <v>0</v>
      </c>
      <c r="I7" s="296">
        <f>'SO 01 SO 01 Pol'!BE23</f>
        <v>0</v>
      </c>
    </row>
    <row r="8" spans="1:9" s="127" customFormat="1" ht="12.75">
      <c r="A8" s="293" t="str">
        <f>'SO 01 SO 01 Pol'!B24</f>
        <v>96</v>
      </c>
      <c r="B8" s="62" t="str">
        <f>'SO 01 SO 01 Pol'!C24</f>
        <v>Bourání konstrukcí</v>
      </c>
      <c r="D8" s="204"/>
      <c r="E8" s="294">
        <f>'SO 01 SO 01 Pol'!BA72</f>
        <v>0</v>
      </c>
      <c r="F8" s="295">
        <f>'SO 01 SO 01 Pol'!BB72</f>
        <v>0</v>
      </c>
      <c r="G8" s="295">
        <f>'SO 01 SO 01 Pol'!BC72</f>
        <v>0</v>
      </c>
      <c r="H8" s="295">
        <f>'SO 01 SO 01 Pol'!BD72</f>
        <v>0</v>
      </c>
      <c r="I8" s="296">
        <f>'SO 01 SO 01 Pol'!BE72</f>
        <v>0</v>
      </c>
    </row>
    <row r="9" spans="1:9" s="127" customFormat="1" ht="12.75">
      <c r="A9" s="293" t="str">
        <f>'SO 01 SO 01 Pol'!B73</f>
        <v>97</v>
      </c>
      <c r="B9" s="62" t="str">
        <f>'SO 01 SO 01 Pol'!C73</f>
        <v>Prorážení otvorů</v>
      </c>
      <c r="D9" s="204"/>
      <c r="E9" s="294">
        <f>'SO 01 SO 01 Pol'!BA76</f>
        <v>0</v>
      </c>
      <c r="F9" s="295">
        <f>'SO 01 SO 01 Pol'!BB76</f>
        <v>0</v>
      </c>
      <c r="G9" s="295">
        <f>'SO 01 SO 01 Pol'!BC76</f>
        <v>0</v>
      </c>
      <c r="H9" s="295">
        <f>'SO 01 SO 01 Pol'!BD76</f>
        <v>0</v>
      </c>
      <c r="I9" s="296">
        <f>'SO 01 SO 01 Pol'!BE76</f>
        <v>0</v>
      </c>
    </row>
    <row r="10" spans="1:9" s="127" customFormat="1" ht="12.75">
      <c r="A10" s="293" t="str">
        <f>'SO 01 SO 01 Pol'!B77</f>
        <v>98</v>
      </c>
      <c r="B10" s="62" t="str">
        <f>'SO 01 SO 01 Pol'!C77</f>
        <v>Demolice</v>
      </c>
      <c r="D10" s="204"/>
      <c r="E10" s="294">
        <f>'SO 01 SO 01 Pol'!BA83</f>
        <v>0</v>
      </c>
      <c r="F10" s="295">
        <f>'SO 01 SO 01 Pol'!BB83</f>
        <v>0</v>
      </c>
      <c r="G10" s="295">
        <f>'SO 01 SO 01 Pol'!BC83</f>
        <v>0</v>
      </c>
      <c r="H10" s="295">
        <f>'SO 01 SO 01 Pol'!BD83</f>
        <v>0</v>
      </c>
      <c r="I10" s="296">
        <f>'SO 01 SO 01 Pol'!BE83</f>
        <v>0</v>
      </c>
    </row>
    <row r="11" spans="1:9" s="127" customFormat="1" ht="12.75">
      <c r="A11" s="293" t="str">
        <f>'SO 01 SO 01 Pol'!B84</f>
        <v>99</v>
      </c>
      <c r="B11" s="62" t="str">
        <f>'SO 01 SO 01 Pol'!C84</f>
        <v>Staveništní přesun hmot</v>
      </c>
      <c r="D11" s="204"/>
      <c r="E11" s="294">
        <f>'SO 01 SO 01 Pol'!BA86</f>
        <v>0</v>
      </c>
      <c r="F11" s="295">
        <f>'SO 01 SO 01 Pol'!BB86</f>
        <v>0</v>
      </c>
      <c r="G11" s="295">
        <f>'SO 01 SO 01 Pol'!BC86</f>
        <v>0</v>
      </c>
      <c r="H11" s="295">
        <f>'SO 01 SO 01 Pol'!BD86</f>
        <v>0</v>
      </c>
      <c r="I11" s="296">
        <f>'SO 01 SO 01 Pol'!BE86</f>
        <v>0</v>
      </c>
    </row>
    <row r="12" spans="1:9" s="127" customFormat="1" ht="12.75">
      <c r="A12" s="293" t="str">
        <f>'SO 01 SO 01 Pol'!B87</f>
        <v>762</v>
      </c>
      <c r="B12" s="62" t="str">
        <f>'SO 01 SO 01 Pol'!C87</f>
        <v>Konstrukce tesařské</v>
      </c>
      <c r="D12" s="204"/>
      <c r="E12" s="294">
        <f>'SO 01 SO 01 Pol'!BA95</f>
        <v>0</v>
      </c>
      <c r="F12" s="295">
        <f>'SO 01 SO 01 Pol'!BB95</f>
        <v>0</v>
      </c>
      <c r="G12" s="295">
        <f>'SO 01 SO 01 Pol'!BC95</f>
        <v>0</v>
      </c>
      <c r="H12" s="295">
        <f>'SO 01 SO 01 Pol'!BD95</f>
        <v>0</v>
      </c>
      <c r="I12" s="296">
        <f>'SO 01 SO 01 Pol'!BE95</f>
        <v>0</v>
      </c>
    </row>
    <row r="13" spans="1:9" s="127" customFormat="1" ht="12.75">
      <c r="A13" s="293" t="str">
        <f>'SO 01 SO 01 Pol'!B96</f>
        <v>764</v>
      </c>
      <c r="B13" s="62" t="str">
        <f>'SO 01 SO 01 Pol'!C96</f>
        <v>Konstrukce klempířské</v>
      </c>
      <c r="D13" s="204"/>
      <c r="E13" s="294">
        <f>'SO 01 SO 01 Pol'!BA111</f>
        <v>0</v>
      </c>
      <c r="F13" s="295">
        <f>'SO 01 SO 01 Pol'!BB111</f>
        <v>0</v>
      </c>
      <c r="G13" s="295">
        <f>'SO 01 SO 01 Pol'!BC111</f>
        <v>0</v>
      </c>
      <c r="H13" s="295">
        <f>'SO 01 SO 01 Pol'!BD111</f>
        <v>0</v>
      </c>
      <c r="I13" s="296">
        <f>'SO 01 SO 01 Pol'!BE111</f>
        <v>0</v>
      </c>
    </row>
    <row r="14" spans="1:9" s="127" customFormat="1" ht="12.75">
      <c r="A14" s="293" t="str">
        <f>'SO 01 SO 01 Pol'!B112</f>
        <v>765</v>
      </c>
      <c r="B14" s="62" t="str">
        <f>'SO 01 SO 01 Pol'!C112</f>
        <v>Krytiny tvrdé</v>
      </c>
      <c r="D14" s="204"/>
      <c r="E14" s="294">
        <f>'SO 01 SO 01 Pol'!BA120</f>
        <v>0</v>
      </c>
      <c r="F14" s="295">
        <f>'SO 01 SO 01 Pol'!BB120</f>
        <v>0</v>
      </c>
      <c r="G14" s="295">
        <f>'SO 01 SO 01 Pol'!BC120</f>
        <v>0</v>
      </c>
      <c r="H14" s="295">
        <f>'SO 01 SO 01 Pol'!BD120</f>
        <v>0</v>
      </c>
      <c r="I14" s="296">
        <f>'SO 01 SO 01 Pol'!BE120</f>
        <v>0</v>
      </c>
    </row>
    <row r="15" spans="1:9" s="127" customFormat="1" ht="13.5" thickBot="1">
      <c r="A15" s="293" t="str">
        <f>'SO 01 SO 01 Pol'!B121</f>
        <v>D96</v>
      </c>
      <c r="B15" s="62" t="str">
        <f>'SO 01 SO 01 Pol'!C121</f>
        <v>Přesuny suti a vybouraných hmot</v>
      </c>
      <c r="D15" s="204"/>
      <c r="E15" s="294">
        <f>'SO 01 SO 01 Pol'!BA128</f>
        <v>0</v>
      </c>
      <c r="F15" s="295">
        <f>'SO 01 SO 01 Pol'!BB128</f>
        <v>0</v>
      </c>
      <c r="G15" s="295">
        <f>'SO 01 SO 01 Pol'!BC128</f>
        <v>0</v>
      </c>
      <c r="H15" s="295">
        <f>'SO 01 SO 01 Pol'!BD128</f>
        <v>0</v>
      </c>
      <c r="I15" s="296">
        <f>'SO 01 SO 01 Pol'!BE128</f>
        <v>0</v>
      </c>
    </row>
    <row r="16" spans="1:9" s="14" customFormat="1" ht="13.5" thickBot="1">
      <c r="A16" s="205"/>
      <c r="B16" s="206" t="s">
        <v>79</v>
      </c>
      <c r="C16" s="206"/>
      <c r="D16" s="207"/>
      <c r="E16" s="208">
        <f>SUM(E7:E15)</f>
        <v>0</v>
      </c>
      <c r="F16" s="209">
        <f>SUM(F7:F15)</f>
        <v>0</v>
      </c>
      <c r="G16" s="209">
        <f>SUM(G7:G15)</f>
        <v>0</v>
      </c>
      <c r="H16" s="209">
        <f>SUM(H7:H15)</f>
        <v>0</v>
      </c>
      <c r="I16" s="210">
        <f>SUM(I7:I15)</f>
        <v>0</v>
      </c>
    </row>
    <row r="17" spans="1:9" ht="12.75">
      <c r="A17" s="127"/>
      <c r="B17" s="127"/>
      <c r="C17" s="127"/>
      <c r="D17" s="127"/>
      <c r="E17" s="127"/>
      <c r="F17" s="127"/>
      <c r="G17" s="127"/>
      <c r="H17" s="127"/>
      <c r="I17" s="127"/>
    </row>
    <row r="18" spans="1:57" ht="19.5" customHeight="1">
      <c r="A18" s="196" t="s">
        <v>80</v>
      </c>
      <c r="B18" s="196"/>
      <c r="C18" s="196"/>
      <c r="D18" s="196"/>
      <c r="E18" s="196"/>
      <c r="F18" s="196"/>
      <c r="G18" s="211"/>
      <c r="H18" s="196"/>
      <c r="I18" s="196"/>
      <c r="BA18" s="133"/>
      <c r="BB18" s="133"/>
      <c r="BC18" s="133"/>
      <c r="BD18" s="133"/>
      <c r="BE18" s="133"/>
    </row>
    <row r="19" ht="13.5" thickBot="1"/>
    <row r="20" spans="1:9" ht="12.75">
      <c r="A20" s="162" t="s">
        <v>81</v>
      </c>
      <c r="B20" s="163"/>
      <c r="C20" s="163"/>
      <c r="D20" s="212"/>
      <c r="E20" s="213" t="s">
        <v>82</v>
      </c>
      <c r="F20" s="214" t="s">
        <v>12</v>
      </c>
      <c r="G20" s="215" t="s">
        <v>83</v>
      </c>
      <c r="H20" s="216"/>
      <c r="I20" s="217" t="s">
        <v>82</v>
      </c>
    </row>
    <row r="21" spans="1:53" ht="12.75">
      <c r="A21" s="156" t="s">
        <v>276</v>
      </c>
      <c r="B21" s="147"/>
      <c r="C21" s="147"/>
      <c r="D21" s="218"/>
      <c r="E21" s="219"/>
      <c r="F21" s="220"/>
      <c r="G21" s="221">
        <v>0</v>
      </c>
      <c r="H21" s="222"/>
      <c r="I21" s="223">
        <f aca="true" t="shared" si="0" ref="I21:I28">E21+F21*G21/100</f>
        <v>0</v>
      </c>
      <c r="BA21" s="1">
        <v>0</v>
      </c>
    </row>
    <row r="22" spans="1:53" ht="12.75">
      <c r="A22" s="156" t="s">
        <v>277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0</v>
      </c>
    </row>
    <row r="23" spans="1:53" ht="12.75">
      <c r="A23" s="156" t="s">
        <v>278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0</v>
      </c>
    </row>
    <row r="24" spans="1:53" ht="12.75">
      <c r="A24" s="156" t="s">
        <v>279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0</v>
      </c>
    </row>
    <row r="25" spans="1:53" ht="12.75">
      <c r="A25" s="156" t="s">
        <v>280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1</v>
      </c>
    </row>
    <row r="26" spans="1:53" ht="12.75">
      <c r="A26" s="156" t="s">
        <v>281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1</v>
      </c>
    </row>
    <row r="27" spans="1:53" ht="12.75">
      <c r="A27" s="156" t="s">
        <v>282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2</v>
      </c>
    </row>
    <row r="28" spans="1:53" ht="12.75">
      <c r="A28" s="156" t="s">
        <v>283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2</v>
      </c>
    </row>
    <row r="29" spans="1:9" ht="13.5" thickBot="1">
      <c r="A29" s="224"/>
      <c r="B29" s="225" t="s">
        <v>84</v>
      </c>
      <c r="C29" s="226"/>
      <c r="D29" s="227"/>
      <c r="E29" s="228"/>
      <c r="F29" s="229"/>
      <c r="G29" s="229"/>
      <c r="H29" s="331">
        <f>SUM(I21:I28)</f>
        <v>0</v>
      </c>
      <c r="I29" s="332"/>
    </row>
    <row r="31" spans="2:9" ht="12.75">
      <c r="B31" s="14"/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201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35" t="s">
        <v>102</v>
      </c>
      <c r="B1" s="335"/>
      <c r="C1" s="335"/>
      <c r="D1" s="335"/>
      <c r="E1" s="335"/>
      <c r="F1" s="335"/>
      <c r="G1" s="335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24" t="s">
        <v>2</v>
      </c>
      <c r="B3" s="325"/>
      <c r="C3" s="186" t="s">
        <v>105</v>
      </c>
      <c r="D3" s="236"/>
      <c r="E3" s="237" t="s">
        <v>85</v>
      </c>
      <c r="F3" s="238" t="str">
        <f>'SO 01 SO 01 Rek'!H1</f>
        <v>SO 01</v>
      </c>
      <c r="G3" s="239"/>
    </row>
    <row r="4" spans="1:7" ht="13.5" thickBot="1">
      <c r="A4" s="336" t="s">
        <v>76</v>
      </c>
      <c r="B4" s="327"/>
      <c r="C4" s="192" t="s">
        <v>108</v>
      </c>
      <c r="D4" s="240"/>
      <c r="E4" s="337" t="str">
        <f>'SO 01 SO 01 Rek'!G2</f>
        <v>Odstraněníobjektu kravína K96_úprava</v>
      </c>
      <c r="F4" s="338"/>
      <c r="G4" s="339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110</v>
      </c>
      <c r="C7" s="251" t="s">
        <v>111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113</v>
      </c>
      <c r="C8" s="262" t="s">
        <v>114</v>
      </c>
      <c r="D8" s="263" t="s">
        <v>115</v>
      </c>
      <c r="E8" s="264">
        <v>914.36</v>
      </c>
      <c r="F8" s="264">
        <v>0</v>
      </c>
      <c r="G8" s="265">
        <f>E8*F8</f>
        <v>0</v>
      </c>
      <c r="H8" s="266">
        <v>0.01838</v>
      </c>
      <c r="I8" s="267">
        <f>E8*H8</f>
        <v>16.8059368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3" t="s">
        <v>116</v>
      </c>
      <c r="D9" s="334"/>
      <c r="E9" s="272">
        <v>120</v>
      </c>
      <c r="F9" s="273"/>
      <c r="G9" s="274"/>
      <c r="H9" s="275"/>
      <c r="I9" s="269"/>
      <c r="J9" s="276"/>
      <c r="K9" s="269"/>
      <c r="M9" s="270" t="s">
        <v>116</v>
      </c>
      <c r="O9" s="259"/>
    </row>
    <row r="10" spans="1:15" ht="12.75">
      <c r="A10" s="268"/>
      <c r="B10" s="271"/>
      <c r="C10" s="333" t="s">
        <v>116</v>
      </c>
      <c r="D10" s="334"/>
      <c r="E10" s="272">
        <v>120</v>
      </c>
      <c r="F10" s="273"/>
      <c r="G10" s="274"/>
      <c r="H10" s="275"/>
      <c r="I10" s="269"/>
      <c r="J10" s="276"/>
      <c r="K10" s="269"/>
      <c r="M10" s="270" t="s">
        <v>116</v>
      </c>
      <c r="O10" s="259"/>
    </row>
    <row r="11" spans="1:15" ht="12.75">
      <c r="A11" s="268"/>
      <c r="B11" s="271"/>
      <c r="C11" s="333" t="s">
        <v>117</v>
      </c>
      <c r="D11" s="334"/>
      <c r="E11" s="272">
        <v>337.18</v>
      </c>
      <c r="F11" s="273"/>
      <c r="G11" s="274"/>
      <c r="H11" s="275"/>
      <c r="I11" s="269"/>
      <c r="J11" s="276"/>
      <c r="K11" s="269"/>
      <c r="M11" s="270" t="s">
        <v>117</v>
      </c>
      <c r="O11" s="259"/>
    </row>
    <row r="12" spans="1:15" ht="12.75">
      <c r="A12" s="268"/>
      <c r="B12" s="271"/>
      <c r="C12" s="333" t="s">
        <v>117</v>
      </c>
      <c r="D12" s="334"/>
      <c r="E12" s="272">
        <v>337.18</v>
      </c>
      <c r="F12" s="273"/>
      <c r="G12" s="274"/>
      <c r="H12" s="275"/>
      <c r="I12" s="269"/>
      <c r="J12" s="276"/>
      <c r="K12" s="269"/>
      <c r="M12" s="270" t="s">
        <v>117</v>
      </c>
      <c r="O12" s="259"/>
    </row>
    <row r="13" spans="1:80" ht="12.75">
      <c r="A13" s="260">
        <v>2</v>
      </c>
      <c r="B13" s="261" t="s">
        <v>118</v>
      </c>
      <c r="C13" s="262" t="s">
        <v>119</v>
      </c>
      <c r="D13" s="263" t="s">
        <v>115</v>
      </c>
      <c r="E13" s="264">
        <v>914.36</v>
      </c>
      <c r="F13" s="264">
        <v>0</v>
      </c>
      <c r="G13" s="265">
        <f>E13*F13</f>
        <v>0</v>
      </c>
      <c r="H13" s="266">
        <v>0.00097</v>
      </c>
      <c r="I13" s="267">
        <f>E13*H13</f>
        <v>0.8869292000000001</v>
      </c>
      <c r="J13" s="266">
        <v>0</v>
      </c>
      <c r="K13" s="267">
        <f>E13*J13</f>
        <v>0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15" ht="12.75">
      <c r="A14" s="268"/>
      <c r="B14" s="271"/>
      <c r="C14" s="333" t="s">
        <v>116</v>
      </c>
      <c r="D14" s="334"/>
      <c r="E14" s="272">
        <v>120</v>
      </c>
      <c r="F14" s="273"/>
      <c r="G14" s="274"/>
      <c r="H14" s="275"/>
      <c r="I14" s="269"/>
      <c r="J14" s="276"/>
      <c r="K14" s="269"/>
      <c r="M14" s="270" t="s">
        <v>116</v>
      </c>
      <c r="O14" s="259"/>
    </row>
    <row r="15" spans="1:15" ht="12.75">
      <c r="A15" s="268"/>
      <c r="B15" s="271"/>
      <c r="C15" s="333" t="s">
        <v>116</v>
      </c>
      <c r="D15" s="334"/>
      <c r="E15" s="272">
        <v>120</v>
      </c>
      <c r="F15" s="273"/>
      <c r="G15" s="274"/>
      <c r="H15" s="275"/>
      <c r="I15" s="269"/>
      <c r="J15" s="276"/>
      <c r="K15" s="269"/>
      <c r="M15" s="270" t="s">
        <v>116</v>
      </c>
      <c r="O15" s="259"/>
    </row>
    <row r="16" spans="1:15" ht="12.75">
      <c r="A16" s="268"/>
      <c r="B16" s="271"/>
      <c r="C16" s="333" t="s">
        <v>117</v>
      </c>
      <c r="D16" s="334"/>
      <c r="E16" s="272">
        <v>337.18</v>
      </c>
      <c r="F16" s="273"/>
      <c r="G16" s="274"/>
      <c r="H16" s="275"/>
      <c r="I16" s="269"/>
      <c r="J16" s="276"/>
      <c r="K16" s="269"/>
      <c r="M16" s="270" t="s">
        <v>117</v>
      </c>
      <c r="O16" s="259"/>
    </row>
    <row r="17" spans="1:15" ht="12.75">
      <c r="A17" s="268"/>
      <c r="B17" s="271"/>
      <c r="C17" s="333" t="s">
        <v>117</v>
      </c>
      <c r="D17" s="334"/>
      <c r="E17" s="272">
        <v>337.18</v>
      </c>
      <c r="F17" s="273"/>
      <c r="G17" s="274"/>
      <c r="H17" s="275"/>
      <c r="I17" s="269"/>
      <c r="J17" s="276"/>
      <c r="K17" s="269"/>
      <c r="M17" s="270" t="s">
        <v>117</v>
      </c>
      <c r="O17" s="259"/>
    </row>
    <row r="18" spans="1:80" ht="12.75">
      <c r="A18" s="260">
        <v>3</v>
      </c>
      <c r="B18" s="261" t="s">
        <v>120</v>
      </c>
      <c r="C18" s="262" t="s">
        <v>121</v>
      </c>
      <c r="D18" s="263" t="s">
        <v>115</v>
      </c>
      <c r="E18" s="264">
        <v>914.36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15" ht="12.75">
      <c r="A19" s="268"/>
      <c r="B19" s="271"/>
      <c r="C19" s="333" t="s">
        <v>116</v>
      </c>
      <c r="D19" s="334"/>
      <c r="E19" s="272">
        <v>120</v>
      </c>
      <c r="F19" s="273"/>
      <c r="G19" s="274"/>
      <c r="H19" s="275"/>
      <c r="I19" s="269"/>
      <c r="J19" s="276"/>
      <c r="K19" s="269"/>
      <c r="M19" s="270" t="s">
        <v>116</v>
      </c>
      <c r="O19" s="259"/>
    </row>
    <row r="20" spans="1:15" ht="12.75">
      <c r="A20" s="268"/>
      <c r="B20" s="271"/>
      <c r="C20" s="333" t="s">
        <v>116</v>
      </c>
      <c r="D20" s="334"/>
      <c r="E20" s="272">
        <v>120</v>
      </c>
      <c r="F20" s="273"/>
      <c r="G20" s="274"/>
      <c r="H20" s="275"/>
      <c r="I20" s="269"/>
      <c r="J20" s="276"/>
      <c r="K20" s="269"/>
      <c r="M20" s="270" t="s">
        <v>116</v>
      </c>
      <c r="O20" s="259"/>
    </row>
    <row r="21" spans="1:15" ht="12.75">
      <c r="A21" s="268"/>
      <c r="B21" s="271"/>
      <c r="C21" s="333" t="s">
        <v>117</v>
      </c>
      <c r="D21" s="334"/>
      <c r="E21" s="272">
        <v>337.18</v>
      </c>
      <c r="F21" s="273"/>
      <c r="G21" s="274"/>
      <c r="H21" s="275"/>
      <c r="I21" s="269"/>
      <c r="J21" s="276"/>
      <c r="K21" s="269"/>
      <c r="M21" s="270" t="s">
        <v>117</v>
      </c>
      <c r="O21" s="259"/>
    </row>
    <row r="22" spans="1:15" ht="12.75">
      <c r="A22" s="268"/>
      <c r="B22" s="271"/>
      <c r="C22" s="333" t="s">
        <v>117</v>
      </c>
      <c r="D22" s="334"/>
      <c r="E22" s="272">
        <v>337.18</v>
      </c>
      <c r="F22" s="273"/>
      <c r="G22" s="274"/>
      <c r="H22" s="275"/>
      <c r="I22" s="269"/>
      <c r="J22" s="276"/>
      <c r="K22" s="269"/>
      <c r="M22" s="270" t="s">
        <v>117</v>
      </c>
      <c r="O22" s="259"/>
    </row>
    <row r="23" spans="1:57" ht="12.75">
      <c r="A23" s="277"/>
      <c r="B23" s="278" t="s">
        <v>100</v>
      </c>
      <c r="C23" s="279" t="s">
        <v>112</v>
      </c>
      <c r="D23" s="280"/>
      <c r="E23" s="281"/>
      <c r="F23" s="282"/>
      <c r="G23" s="283">
        <f>SUM(G7:G22)</f>
        <v>0</v>
      </c>
      <c r="H23" s="284"/>
      <c r="I23" s="285">
        <f>SUM(I7:I22)</f>
        <v>17.692866000000002</v>
      </c>
      <c r="J23" s="284"/>
      <c r="K23" s="285">
        <f>SUM(K7:K22)</f>
        <v>0</v>
      </c>
      <c r="O23" s="259">
        <v>4</v>
      </c>
      <c r="BA23" s="286">
        <f>SUM(BA7:BA22)</f>
        <v>0</v>
      </c>
      <c r="BB23" s="286">
        <f>SUM(BB7:BB22)</f>
        <v>0</v>
      </c>
      <c r="BC23" s="286">
        <f>SUM(BC7:BC22)</f>
        <v>0</v>
      </c>
      <c r="BD23" s="286">
        <f>SUM(BD7:BD22)</f>
        <v>0</v>
      </c>
      <c r="BE23" s="286">
        <f>SUM(BE7:BE22)</f>
        <v>0</v>
      </c>
    </row>
    <row r="24" spans="1:15" ht="12.75">
      <c r="A24" s="249" t="s">
        <v>97</v>
      </c>
      <c r="B24" s="250" t="s">
        <v>122</v>
      </c>
      <c r="C24" s="251" t="s">
        <v>123</v>
      </c>
      <c r="D24" s="252"/>
      <c r="E24" s="253"/>
      <c r="F24" s="253"/>
      <c r="G24" s="254"/>
      <c r="H24" s="255"/>
      <c r="I24" s="256"/>
      <c r="J24" s="257"/>
      <c r="K24" s="258"/>
      <c r="O24" s="259">
        <v>1</v>
      </c>
    </row>
    <row r="25" spans="1:80" ht="12.75">
      <c r="A25" s="260">
        <v>4</v>
      </c>
      <c r="B25" s="261" t="s">
        <v>125</v>
      </c>
      <c r="C25" s="262" t="s">
        <v>126</v>
      </c>
      <c r="D25" s="263" t="s">
        <v>127</v>
      </c>
      <c r="E25" s="264">
        <v>191.8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>
        <v>-2</v>
      </c>
      <c r="K25" s="267">
        <f>E25*J25</f>
        <v>-383.6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15" ht="12.75">
      <c r="A26" s="268"/>
      <c r="B26" s="271"/>
      <c r="C26" s="333" t="s">
        <v>128</v>
      </c>
      <c r="D26" s="334"/>
      <c r="E26" s="272">
        <v>0</v>
      </c>
      <c r="F26" s="273"/>
      <c r="G26" s="274"/>
      <c r="H26" s="275"/>
      <c r="I26" s="269"/>
      <c r="J26" s="276"/>
      <c r="K26" s="269"/>
      <c r="M26" s="270" t="s">
        <v>128</v>
      </c>
      <c r="O26" s="259"/>
    </row>
    <row r="27" spans="1:15" ht="12.75">
      <c r="A27" s="268"/>
      <c r="B27" s="271"/>
      <c r="C27" s="333" t="s">
        <v>129</v>
      </c>
      <c r="D27" s="334"/>
      <c r="E27" s="272">
        <v>155.8</v>
      </c>
      <c r="F27" s="273"/>
      <c r="G27" s="274"/>
      <c r="H27" s="275"/>
      <c r="I27" s="269"/>
      <c r="J27" s="276"/>
      <c r="K27" s="269"/>
      <c r="M27" s="270" t="s">
        <v>129</v>
      </c>
      <c r="O27" s="259"/>
    </row>
    <row r="28" spans="1:15" ht="12.75">
      <c r="A28" s="268"/>
      <c r="B28" s="271"/>
      <c r="C28" s="333" t="s">
        <v>130</v>
      </c>
      <c r="D28" s="334"/>
      <c r="E28" s="272">
        <v>0</v>
      </c>
      <c r="F28" s="273"/>
      <c r="G28" s="274"/>
      <c r="H28" s="275"/>
      <c r="I28" s="269"/>
      <c r="J28" s="276"/>
      <c r="K28" s="269"/>
      <c r="M28" s="270" t="s">
        <v>130</v>
      </c>
      <c r="O28" s="259"/>
    </row>
    <row r="29" spans="1:15" ht="12.75">
      <c r="A29" s="268"/>
      <c r="B29" s="271"/>
      <c r="C29" s="333" t="s">
        <v>131</v>
      </c>
      <c r="D29" s="334"/>
      <c r="E29" s="272">
        <v>36</v>
      </c>
      <c r="F29" s="273"/>
      <c r="G29" s="274"/>
      <c r="H29" s="275"/>
      <c r="I29" s="269"/>
      <c r="J29" s="276"/>
      <c r="K29" s="269"/>
      <c r="M29" s="270" t="s">
        <v>131</v>
      </c>
      <c r="O29" s="259"/>
    </row>
    <row r="30" spans="1:80" ht="12.75">
      <c r="A30" s="260">
        <v>5</v>
      </c>
      <c r="B30" s="261" t="s">
        <v>132</v>
      </c>
      <c r="C30" s="262" t="s">
        <v>133</v>
      </c>
      <c r="D30" s="263" t="s">
        <v>127</v>
      </c>
      <c r="E30" s="264">
        <v>383.709</v>
      </c>
      <c r="F30" s="264">
        <v>0</v>
      </c>
      <c r="G30" s="265">
        <f>E30*F30</f>
        <v>0</v>
      </c>
      <c r="H30" s="266">
        <v>0.00128</v>
      </c>
      <c r="I30" s="267">
        <f>E30*H30</f>
        <v>0.49114752000000006</v>
      </c>
      <c r="J30" s="266">
        <v>-1.8</v>
      </c>
      <c r="K30" s="267">
        <f>E30*J30</f>
        <v>-690.6762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15" ht="12.75">
      <c r="A31" s="268"/>
      <c r="B31" s="271"/>
      <c r="C31" s="333" t="s">
        <v>134</v>
      </c>
      <c r="D31" s="334"/>
      <c r="E31" s="272">
        <v>0</v>
      </c>
      <c r="F31" s="273"/>
      <c r="G31" s="274"/>
      <c r="H31" s="275"/>
      <c r="I31" s="269"/>
      <c r="J31" s="276"/>
      <c r="K31" s="269"/>
      <c r="M31" s="270" t="s">
        <v>134</v>
      </c>
      <c r="O31" s="259"/>
    </row>
    <row r="32" spans="1:15" ht="12.75">
      <c r="A32" s="268"/>
      <c r="B32" s="271"/>
      <c r="C32" s="333" t="s">
        <v>135</v>
      </c>
      <c r="D32" s="334"/>
      <c r="E32" s="272">
        <v>383.709</v>
      </c>
      <c r="F32" s="273"/>
      <c r="G32" s="274"/>
      <c r="H32" s="275"/>
      <c r="I32" s="269"/>
      <c r="J32" s="276"/>
      <c r="K32" s="269"/>
      <c r="M32" s="297">
        <v>383709</v>
      </c>
      <c r="O32" s="259"/>
    </row>
    <row r="33" spans="1:80" ht="12.75">
      <c r="A33" s="260">
        <v>6</v>
      </c>
      <c r="B33" s="261" t="s">
        <v>136</v>
      </c>
      <c r="C33" s="262" t="s">
        <v>137</v>
      </c>
      <c r="D33" s="263" t="s">
        <v>127</v>
      </c>
      <c r="E33" s="264">
        <v>228</v>
      </c>
      <c r="F33" s="264">
        <v>0</v>
      </c>
      <c r="G33" s="265">
        <f>E33*F33</f>
        <v>0</v>
      </c>
      <c r="H33" s="266">
        <v>0.00266</v>
      </c>
      <c r="I33" s="267">
        <f>E33*H33</f>
        <v>0.60648</v>
      </c>
      <c r="J33" s="266">
        <v>-1.7</v>
      </c>
      <c r="K33" s="267">
        <f>E33*J33</f>
        <v>-387.59999999999997</v>
      </c>
      <c r="O33" s="259">
        <v>2</v>
      </c>
      <c r="AA33" s="232">
        <v>1</v>
      </c>
      <c r="AB33" s="232">
        <v>1</v>
      </c>
      <c r="AC33" s="232">
        <v>1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1</v>
      </c>
      <c r="CB33" s="259">
        <v>1</v>
      </c>
    </row>
    <row r="34" spans="1:15" ht="12.75">
      <c r="A34" s="268"/>
      <c r="B34" s="271"/>
      <c r="C34" s="333" t="s">
        <v>138</v>
      </c>
      <c r="D34" s="334"/>
      <c r="E34" s="272">
        <v>0</v>
      </c>
      <c r="F34" s="273"/>
      <c r="G34" s="274"/>
      <c r="H34" s="275"/>
      <c r="I34" s="269"/>
      <c r="J34" s="276"/>
      <c r="K34" s="269"/>
      <c r="M34" s="270" t="s">
        <v>138</v>
      </c>
      <c r="O34" s="259"/>
    </row>
    <row r="35" spans="1:15" ht="12.75">
      <c r="A35" s="268"/>
      <c r="B35" s="271"/>
      <c r="C35" s="333" t="s">
        <v>139</v>
      </c>
      <c r="D35" s="334"/>
      <c r="E35" s="272">
        <v>228</v>
      </c>
      <c r="F35" s="273"/>
      <c r="G35" s="274"/>
      <c r="H35" s="275"/>
      <c r="I35" s="269"/>
      <c r="J35" s="276"/>
      <c r="K35" s="269"/>
      <c r="M35" s="270" t="s">
        <v>139</v>
      </c>
      <c r="O35" s="259"/>
    </row>
    <row r="36" spans="1:80" ht="12.75">
      <c r="A36" s="260">
        <v>7</v>
      </c>
      <c r="B36" s="261" t="s">
        <v>140</v>
      </c>
      <c r="C36" s="262" t="s">
        <v>141</v>
      </c>
      <c r="D36" s="263" t="s">
        <v>142</v>
      </c>
      <c r="E36" s="264">
        <v>18.05</v>
      </c>
      <c r="F36" s="264">
        <v>0</v>
      </c>
      <c r="G36" s="265">
        <f>E36*F36</f>
        <v>0</v>
      </c>
      <c r="H36" s="266">
        <v>0</v>
      </c>
      <c r="I36" s="267">
        <f>E36*H36</f>
        <v>0</v>
      </c>
      <c r="J36" s="266">
        <v>-0.07</v>
      </c>
      <c r="K36" s="267">
        <f>E36*J36</f>
        <v>-1.2635</v>
      </c>
      <c r="O36" s="259">
        <v>2</v>
      </c>
      <c r="AA36" s="232">
        <v>1</v>
      </c>
      <c r="AB36" s="232">
        <v>1</v>
      </c>
      <c r="AC36" s="232">
        <v>1</v>
      </c>
      <c r="AZ36" s="232">
        <v>1</v>
      </c>
      <c r="BA36" s="232">
        <f>IF(AZ36=1,G36,0)</f>
        <v>0</v>
      </c>
      <c r="BB36" s="232">
        <f>IF(AZ36=2,G36,0)</f>
        <v>0</v>
      </c>
      <c r="BC36" s="232">
        <f>IF(AZ36=3,G36,0)</f>
        <v>0</v>
      </c>
      <c r="BD36" s="232">
        <f>IF(AZ36=4,G36,0)</f>
        <v>0</v>
      </c>
      <c r="BE36" s="232">
        <f>IF(AZ36=5,G36,0)</f>
        <v>0</v>
      </c>
      <c r="CA36" s="259">
        <v>1</v>
      </c>
      <c r="CB36" s="259">
        <v>1</v>
      </c>
    </row>
    <row r="37" spans="1:15" ht="12.75">
      <c r="A37" s="268"/>
      <c r="B37" s="271"/>
      <c r="C37" s="333" t="s">
        <v>143</v>
      </c>
      <c r="D37" s="334"/>
      <c r="E37" s="272">
        <v>0</v>
      </c>
      <c r="F37" s="273"/>
      <c r="G37" s="274"/>
      <c r="H37" s="275"/>
      <c r="I37" s="269"/>
      <c r="J37" s="276"/>
      <c r="K37" s="269"/>
      <c r="M37" s="270" t="s">
        <v>143</v>
      </c>
      <c r="O37" s="259"/>
    </row>
    <row r="38" spans="1:15" ht="12.75">
      <c r="A38" s="268"/>
      <c r="B38" s="271"/>
      <c r="C38" s="333" t="s">
        <v>144</v>
      </c>
      <c r="D38" s="334"/>
      <c r="E38" s="272">
        <v>18.05</v>
      </c>
      <c r="F38" s="273"/>
      <c r="G38" s="274"/>
      <c r="H38" s="275"/>
      <c r="I38" s="269"/>
      <c r="J38" s="276"/>
      <c r="K38" s="269"/>
      <c r="M38" s="270" t="s">
        <v>144</v>
      </c>
      <c r="O38" s="259"/>
    </row>
    <row r="39" spans="1:80" ht="12.75">
      <c r="A39" s="260">
        <v>8</v>
      </c>
      <c r="B39" s="261" t="s">
        <v>145</v>
      </c>
      <c r="C39" s="262" t="s">
        <v>146</v>
      </c>
      <c r="D39" s="263" t="s">
        <v>115</v>
      </c>
      <c r="E39" s="264">
        <v>6.175</v>
      </c>
      <c r="F39" s="264">
        <v>0</v>
      </c>
      <c r="G39" s="265">
        <f>E39*F39</f>
        <v>0</v>
      </c>
      <c r="H39" s="266">
        <v>0</v>
      </c>
      <c r="I39" s="267">
        <f>E39*H39</f>
        <v>0</v>
      </c>
      <c r="J39" s="266">
        <v>-0.36</v>
      </c>
      <c r="K39" s="267">
        <f>E39*J39</f>
        <v>-2.223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15" ht="12.75">
      <c r="A40" s="268"/>
      <c r="B40" s="271"/>
      <c r="C40" s="333" t="s">
        <v>143</v>
      </c>
      <c r="D40" s="334"/>
      <c r="E40" s="272">
        <v>0</v>
      </c>
      <c r="F40" s="273"/>
      <c r="G40" s="274"/>
      <c r="H40" s="275"/>
      <c r="I40" s="269"/>
      <c r="J40" s="276"/>
      <c r="K40" s="269"/>
      <c r="M40" s="270" t="s">
        <v>143</v>
      </c>
      <c r="O40" s="259"/>
    </row>
    <row r="41" spans="1:15" ht="12.75">
      <c r="A41" s="268"/>
      <c r="B41" s="271"/>
      <c r="C41" s="333" t="s">
        <v>147</v>
      </c>
      <c r="D41" s="334"/>
      <c r="E41" s="272">
        <v>6.175</v>
      </c>
      <c r="F41" s="273"/>
      <c r="G41" s="274"/>
      <c r="H41" s="275"/>
      <c r="I41" s="269"/>
      <c r="J41" s="276"/>
      <c r="K41" s="269"/>
      <c r="M41" s="270" t="s">
        <v>147</v>
      </c>
      <c r="O41" s="259"/>
    </row>
    <row r="42" spans="1:80" ht="12.75">
      <c r="A42" s="260">
        <v>9</v>
      </c>
      <c r="B42" s="261" t="s">
        <v>148</v>
      </c>
      <c r="C42" s="262" t="s">
        <v>149</v>
      </c>
      <c r="D42" s="263" t="s">
        <v>127</v>
      </c>
      <c r="E42" s="264">
        <v>7.734</v>
      </c>
      <c r="F42" s="264">
        <v>0</v>
      </c>
      <c r="G42" s="265">
        <f>E42*F42</f>
        <v>0</v>
      </c>
      <c r="H42" s="266">
        <v>0.00771</v>
      </c>
      <c r="I42" s="267">
        <f>E42*H42</f>
        <v>0.05962914</v>
      </c>
      <c r="J42" s="266">
        <v>-2.4</v>
      </c>
      <c r="K42" s="267">
        <f>E42*J42</f>
        <v>-18.5616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15" ht="12.75">
      <c r="A43" s="268"/>
      <c r="B43" s="271"/>
      <c r="C43" s="333" t="s">
        <v>150</v>
      </c>
      <c r="D43" s="334"/>
      <c r="E43" s="272">
        <v>0</v>
      </c>
      <c r="F43" s="273"/>
      <c r="G43" s="274"/>
      <c r="H43" s="275"/>
      <c r="I43" s="269"/>
      <c r="J43" s="276"/>
      <c r="K43" s="269"/>
      <c r="M43" s="270" t="s">
        <v>150</v>
      </c>
      <c r="O43" s="259"/>
    </row>
    <row r="44" spans="1:15" ht="12.75">
      <c r="A44" s="268"/>
      <c r="B44" s="271"/>
      <c r="C44" s="333" t="s">
        <v>151</v>
      </c>
      <c r="D44" s="334"/>
      <c r="E44" s="272">
        <v>7.734</v>
      </c>
      <c r="F44" s="273"/>
      <c r="G44" s="274"/>
      <c r="H44" s="275"/>
      <c r="I44" s="269"/>
      <c r="J44" s="276"/>
      <c r="K44" s="269"/>
      <c r="M44" s="297">
        <v>7734</v>
      </c>
      <c r="O44" s="259"/>
    </row>
    <row r="45" spans="1:80" ht="12.75">
      <c r="A45" s="260">
        <v>10</v>
      </c>
      <c r="B45" s="261" t="s">
        <v>152</v>
      </c>
      <c r="C45" s="262" t="s">
        <v>153</v>
      </c>
      <c r="D45" s="263" t="s">
        <v>127</v>
      </c>
      <c r="E45" s="264">
        <v>183</v>
      </c>
      <c r="F45" s="264">
        <v>0</v>
      </c>
      <c r="G45" s="265">
        <f>E45*F45</f>
        <v>0</v>
      </c>
      <c r="H45" s="266">
        <v>0</v>
      </c>
      <c r="I45" s="267">
        <f>E45*H45</f>
        <v>0</v>
      </c>
      <c r="J45" s="266">
        <v>-2.2</v>
      </c>
      <c r="K45" s="267">
        <f>E45*J45</f>
        <v>-402.6</v>
      </c>
      <c r="O45" s="259">
        <v>2</v>
      </c>
      <c r="AA45" s="232">
        <v>1</v>
      </c>
      <c r="AB45" s="232">
        <v>1</v>
      </c>
      <c r="AC45" s="232">
        <v>1</v>
      </c>
      <c r="AZ45" s="232">
        <v>1</v>
      </c>
      <c r="BA45" s="232">
        <f>IF(AZ45=1,G45,0)</f>
        <v>0</v>
      </c>
      <c r="BB45" s="232">
        <f>IF(AZ45=2,G45,0)</f>
        <v>0</v>
      </c>
      <c r="BC45" s="232">
        <f>IF(AZ45=3,G45,0)</f>
        <v>0</v>
      </c>
      <c r="BD45" s="232">
        <f>IF(AZ45=4,G45,0)</f>
        <v>0</v>
      </c>
      <c r="BE45" s="232">
        <f>IF(AZ45=5,G45,0)</f>
        <v>0</v>
      </c>
      <c r="CA45" s="259">
        <v>1</v>
      </c>
      <c r="CB45" s="259">
        <v>1</v>
      </c>
    </row>
    <row r="46" spans="1:15" ht="12.75">
      <c r="A46" s="268"/>
      <c r="B46" s="271"/>
      <c r="C46" s="333" t="s">
        <v>154</v>
      </c>
      <c r="D46" s="334"/>
      <c r="E46" s="272">
        <v>0</v>
      </c>
      <c r="F46" s="273"/>
      <c r="G46" s="274"/>
      <c r="H46" s="275"/>
      <c r="I46" s="269"/>
      <c r="J46" s="276"/>
      <c r="K46" s="269"/>
      <c r="M46" s="270" t="s">
        <v>154</v>
      </c>
      <c r="O46" s="259"/>
    </row>
    <row r="47" spans="1:15" ht="12.75">
      <c r="A47" s="268"/>
      <c r="B47" s="271"/>
      <c r="C47" s="333" t="s">
        <v>155</v>
      </c>
      <c r="D47" s="334"/>
      <c r="E47" s="272">
        <v>183</v>
      </c>
      <c r="F47" s="273"/>
      <c r="G47" s="274"/>
      <c r="H47" s="275"/>
      <c r="I47" s="269"/>
      <c r="J47" s="276"/>
      <c r="K47" s="269"/>
      <c r="M47" s="270" t="s">
        <v>155</v>
      </c>
      <c r="O47" s="259"/>
    </row>
    <row r="48" spans="1:80" ht="12.75">
      <c r="A48" s="260">
        <v>11</v>
      </c>
      <c r="B48" s="261" t="s">
        <v>156</v>
      </c>
      <c r="C48" s="262" t="s">
        <v>157</v>
      </c>
      <c r="D48" s="263" t="s">
        <v>115</v>
      </c>
      <c r="E48" s="264">
        <v>26.77</v>
      </c>
      <c r="F48" s="264">
        <v>0</v>
      </c>
      <c r="G48" s="265">
        <f>E48*F48</f>
        <v>0</v>
      </c>
      <c r="H48" s="266">
        <v>0</v>
      </c>
      <c r="I48" s="267">
        <f>E48*H48</f>
        <v>0</v>
      </c>
      <c r="J48" s="266">
        <v>-0.02</v>
      </c>
      <c r="K48" s="267">
        <f>E48*J48</f>
        <v>-0.5354</v>
      </c>
      <c r="O48" s="259">
        <v>2</v>
      </c>
      <c r="AA48" s="232">
        <v>1</v>
      </c>
      <c r="AB48" s="232">
        <v>1</v>
      </c>
      <c r="AC48" s="232">
        <v>1</v>
      </c>
      <c r="AZ48" s="232">
        <v>1</v>
      </c>
      <c r="BA48" s="232">
        <f>IF(AZ48=1,G48,0)</f>
        <v>0</v>
      </c>
      <c r="BB48" s="232">
        <f>IF(AZ48=2,G48,0)</f>
        <v>0</v>
      </c>
      <c r="BC48" s="232">
        <f>IF(AZ48=3,G48,0)</f>
        <v>0</v>
      </c>
      <c r="BD48" s="232">
        <f>IF(AZ48=4,G48,0)</f>
        <v>0</v>
      </c>
      <c r="BE48" s="232">
        <f>IF(AZ48=5,G48,0)</f>
        <v>0</v>
      </c>
      <c r="CA48" s="259">
        <v>1</v>
      </c>
      <c r="CB48" s="259">
        <v>1</v>
      </c>
    </row>
    <row r="49" spans="1:15" ht="12.75">
      <c r="A49" s="268"/>
      <c r="B49" s="271"/>
      <c r="C49" s="333" t="s">
        <v>158</v>
      </c>
      <c r="D49" s="334"/>
      <c r="E49" s="272">
        <v>26.77</v>
      </c>
      <c r="F49" s="273"/>
      <c r="G49" s="274"/>
      <c r="H49" s="275"/>
      <c r="I49" s="269"/>
      <c r="J49" s="276"/>
      <c r="K49" s="269"/>
      <c r="M49" s="270" t="s">
        <v>158</v>
      </c>
      <c r="O49" s="259"/>
    </row>
    <row r="50" spans="1:80" ht="12.75">
      <c r="A50" s="260">
        <v>12</v>
      </c>
      <c r="B50" s="261" t="s">
        <v>159</v>
      </c>
      <c r="C50" s="262" t="s">
        <v>160</v>
      </c>
      <c r="D50" s="263" t="s">
        <v>161</v>
      </c>
      <c r="E50" s="264">
        <v>83</v>
      </c>
      <c r="F50" s="264">
        <v>0</v>
      </c>
      <c r="G50" s="265">
        <f>E50*F50</f>
        <v>0</v>
      </c>
      <c r="H50" s="266">
        <v>0</v>
      </c>
      <c r="I50" s="267">
        <f>E50*H50</f>
        <v>0</v>
      </c>
      <c r="J50" s="266">
        <v>0</v>
      </c>
      <c r="K50" s="267">
        <f>E50*J50</f>
        <v>0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15" ht="12.75">
      <c r="A51" s="268"/>
      <c r="B51" s="271"/>
      <c r="C51" s="333" t="s">
        <v>162</v>
      </c>
      <c r="D51" s="334"/>
      <c r="E51" s="272">
        <v>80</v>
      </c>
      <c r="F51" s="273"/>
      <c r="G51" s="274"/>
      <c r="H51" s="275"/>
      <c r="I51" s="269"/>
      <c r="J51" s="276"/>
      <c r="K51" s="269"/>
      <c r="M51" s="270" t="s">
        <v>162</v>
      </c>
      <c r="O51" s="259"/>
    </row>
    <row r="52" spans="1:15" ht="12.75">
      <c r="A52" s="268"/>
      <c r="B52" s="271"/>
      <c r="C52" s="333" t="s">
        <v>163</v>
      </c>
      <c r="D52" s="334"/>
      <c r="E52" s="272">
        <v>3</v>
      </c>
      <c r="F52" s="273"/>
      <c r="G52" s="274"/>
      <c r="H52" s="275"/>
      <c r="I52" s="269"/>
      <c r="J52" s="276"/>
      <c r="K52" s="269"/>
      <c r="M52" s="270" t="s">
        <v>163</v>
      </c>
      <c r="O52" s="259"/>
    </row>
    <row r="53" spans="1:80" ht="12.75">
      <c r="A53" s="260">
        <v>13</v>
      </c>
      <c r="B53" s="261" t="s">
        <v>164</v>
      </c>
      <c r="C53" s="262" t="s">
        <v>165</v>
      </c>
      <c r="D53" s="263" t="s">
        <v>161</v>
      </c>
      <c r="E53" s="264">
        <v>5</v>
      </c>
      <c r="F53" s="264">
        <v>0</v>
      </c>
      <c r="G53" s="265">
        <f>E53*F53</f>
        <v>0</v>
      </c>
      <c r="H53" s="266">
        <v>0</v>
      </c>
      <c r="I53" s="267">
        <f>E53*H53</f>
        <v>0</v>
      </c>
      <c r="J53" s="266">
        <v>0</v>
      </c>
      <c r="K53" s="267">
        <f>E53*J53</f>
        <v>0</v>
      </c>
      <c r="O53" s="259">
        <v>2</v>
      </c>
      <c r="AA53" s="232">
        <v>1</v>
      </c>
      <c r="AB53" s="232">
        <v>1</v>
      </c>
      <c r="AC53" s="232">
        <v>1</v>
      </c>
      <c r="AZ53" s="232">
        <v>1</v>
      </c>
      <c r="BA53" s="232">
        <f>IF(AZ53=1,G53,0)</f>
        <v>0</v>
      </c>
      <c r="BB53" s="232">
        <f>IF(AZ53=2,G53,0)</f>
        <v>0</v>
      </c>
      <c r="BC53" s="232">
        <f>IF(AZ53=3,G53,0)</f>
        <v>0</v>
      </c>
      <c r="BD53" s="232">
        <f>IF(AZ53=4,G53,0)</f>
        <v>0</v>
      </c>
      <c r="BE53" s="232">
        <f>IF(AZ53=5,G53,0)</f>
        <v>0</v>
      </c>
      <c r="CA53" s="259">
        <v>1</v>
      </c>
      <c r="CB53" s="259">
        <v>1</v>
      </c>
    </row>
    <row r="54" spans="1:80" ht="12.75">
      <c r="A54" s="260">
        <v>14</v>
      </c>
      <c r="B54" s="261" t="s">
        <v>166</v>
      </c>
      <c r="C54" s="262" t="s">
        <v>167</v>
      </c>
      <c r="D54" s="263" t="s">
        <v>115</v>
      </c>
      <c r="E54" s="264">
        <v>7.3195</v>
      </c>
      <c r="F54" s="264">
        <v>0</v>
      </c>
      <c r="G54" s="265">
        <f>E54*F54</f>
        <v>0</v>
      </c>
      <c r="H54" s="266">
        <v>0.00117</v>
      </c>
      <c r="I54" s="267">
        <f>E54*H54</f>
        <v>0.008563815</v>
      </c>
      <c r="J54" s="266">
        <v>-0.088</v>
      </c>
      <c r="K54" s="267">
        <f>E54*J54</f>
        <v>-0.6441159999999999</v>
      </c>
      <c r="O54" s="259">
        <v>2</v>
      </c>
      <c r="AA54" s="232">
        <v>1</v>
      </c>
      <c r="AB54" s="232">
        <v>1</v>
      </c>
      <c r="AC54" s="232">
        <v>1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1</v>
      </c>
      <c r="CB54" s="259">
        <v>1</v>
      </c>
    </row>
    <row r="55" spans="1:15" ht="12.75">
      <c r="A55" s="268"/>
      <c r="B55" s="271"/>
      <c r="C55" s="333" t="s">
        <v>168</v>
      </c>
      <c r="D55" s="334"/>
      <c r="E55" s="272">
        <v>0.81</v>
      </c>
      <c r="F55" s="273"/>
      <c r="G55" s="274"/>
      <c r="H55" s="275"/>
      <c r="I55" s="269"/>
      <c r="J55" s="276"/>
      <c r="K55" s="269"/>
      <c r="M55" s="270" t="s">
        <v>168</v>
      </c>
      <c r="O55" s="259"/>
    </row>
    <row r="56" spans="1:15" ht="12.75">
      <c r="A56" s="268"/>
      <c r="B56" s="271"/>
      <c r="C56" s="333" t="s">
        <v>169</v>
      </c>
      <c r="D56" s="334"/>
      <c r="E56" s="272">
        <v>3.546</v>
      </c>
      <c r="F56" s="273"/>
      <c r="G56" s="274"/>
      <c r="H56" s="275"/>
      <c r="I56" s="269"/>
      <c r="J56" s="276"/>
      <c r="K56" s="269"/>
      <c r="M56" s="270" t="s">
        <v>169</v>
      </c>
      <c r="O56" s="259"/>
    </row>
    <row r="57" spans="1:15" ht="12.75">
      <c r="A57" s="268"/>
      <c r="B57" s="271"/>
      <c r="C57" s="333" t="s">
        <v>170</v>
      </c>
      <c r="D57" s="334"/>
      <c r="E57" s="272">
        <v>1.576</v>
      </c>
      <c r="F57" s="273"/>
      <c r="G57" s="274"/>
      <c r="H57" s="275"/>
      <c r="I57" s="269"/>
      <c r="J57" s="276"/>
      <c r="K57" s="269"/>
      <c r="M57" s="270" t="s">
        <v>170</v>
      </c>
      <c r="O57" s="259"/>
    </row>
    <row r="58" spans="1:15" ht="12.75">
      <c r="A58" s="268"/>
      <c r="B58" s="271"/>
      <c r="C58" s="333" t="s">
        <v>171</v>
      </c>
      <c r="D58" s="334"/>
      <c r="E58" s="272">
        <v>1.3875</v>
      </c>
      <c r="F58" s="273"/>
      <c r="G58" s="274"/>
      <c r="H58" s="275"/>
      <c r="I58" s="269"/>
      <c r="J58" s="276"/>
      <c r="K58" s="269"/>
      <c r="M58" s="270" t="s">
        <v>171</v>
      </c>
      <c r="O58" s="259"/>
    </row>
    <row r="59" spans="1:80" ht="12.75">
      <c r="A59" s="260">
        <v>15</v>
      </c>
      <c r="B59" s="261" t="s">
        <v>172</v>
      </c>
      <c r="C59" s="262" t="s">
        <v>173</v>
      </c>
      <c r="D59" s="263" t="s">
        <v>161</v>
      </c>
      <c r="E59" s="264">
        <v>16</v>
      </c>
      <c r="F59" s="264">
        <v>0</v>
      </c>
      <c r="G59" s="265">
        <f>E59*F59</f>
        <v>0</v>
      </c>
      <c r="H59" s="266">
        <v>0</v>
      </c>
      <c r="I59" s="267">
        <f>E59*H59</f>
        <v>0</v>
      </c>
      <c r="J59" s="266">
        <v>0</v>
      </c>
      <c r="K59" s="267">
        <f>E59*J59</f>
        <v>0</v>
      </c>
      <c r="O59" s="259">
        <v>2</v>
      </c>
      <c r="AA59" s="232">
        <v>1</v>
      </c>
      <c r="AB59" s="232">
        <v>1</v>
      </c>
      <c r="AC59" s="232">
        <v>1</v>
      </c>
      <c r="AZ59" s="232">
        <v>1</v>
      </c>
      <c r="BA59" s="232">
        <f>IF(AZ59=1,G59,0)</f>
        <v>0</v>
      </c>
      <c r="BB59" s="232">
        <f>IF(AZ59=2,G59,0)</f>
        <v>0</v>
      </c>
      <c r="BC59" s="232">
        <f>IF(AZ59=3,G59,0)</f>
        <v>0</v>
      </c>
      <c r="BD59" s="232">
        <f>IF(AZ59=4,G59,0)</f>
        <v>0</v>
      </c>
      <c r="BE59" s="232">
        <f>IF(AZ59=5,G59,0)</f>
        <v>0</v>
      </c>
      <c r="CA59" s="259">
        <v>1</v>
      </c>
      <c r="CB59" s="259">
        <v>1</v>
      </c>
    </row>
    <row r="60" spans="1:15" ht="12.75">
      <c r="A60" s="268"/>
      <c r="B60" s="271"/>
      <c r="C60" s="333" t="s">
        <v>174</v>
      </c>
      <c r="D60" s="334"/>
      <c r="E60" s="272">
        <v>16</v>
      </c>
      <c r="F60" s="273"/>
      <c r="G60" s="274"/>
      <c r="H60" s="275"/>
      <c r="I60" s="269"/>
      <c r="J60" s="276"/>
      <c r="K60" s="269"/>
      <c r="M60" s="270" t="s">
        <v>174</v>
      </c>
      <c r="O60" s="259"/>
    </row>
    <row r="61" spans="1:80" ht="12.75">
      <c r="A61" s="260">
        <v>16</v>
      </c>
      <c r="B61" s="261" t="s">
        <v>175</v>
      </c>
      <c r="C61" s="262" t="s">
        <v>176</v>
      </c>
      <c r="D61" s="263" t="s">
        <v>115</v>
      </c>
      <c r="E61" s="264">
        <v>1.62</v>
      </c>
      <c r="F61" s="264">
        <v>0</v>
      </c>
      <c r="G61" s="265">
        <f>E61*F61</f>
        <v>0</v>
      </c>
      <c r="H61" s="266">
        <v>0.00304</v>
      </c>
      <c r="I61" s="267">
        <f>E61*H61</f>
        <v>0.004924800000000001</v>
      </c>
      <c r="J61" s="266">
        <v>-0.065</v>
      </c>
      <c r="K61" s="267">
        <f>E61*J61</f>
        <v>-0.1053</v>
      </c>
      <c r="O61" s="259">
        <v>2</v>
      </c>
      <c r="AA61" s="232">
        <v>1</v>
      </c>
      <c r="AB61" s="232">
        <v>1</v>
      </c>
      <c r="AC61" s="232">
        <v>1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</v>
      </c>
      <c r="CB61" s="259">
        <v>1</v>
      </c>
    </row>
    <row r="62" spans="1:15" ht="12.75">
      <c r="A62" s="268"/>
      <c r="B62" s="271"/>
      <c r="C62" s="333" t="s">
        <v>177</v>
      </c>
      <c r="D62" s="334"/>
      <c r="E62" s="272">
        <v>1.62</v>
      </c>
      <c r="F62" s="273"/>
      <c r="G62" s="274"/>
      <c r="H62" s="275"/>
      <c r="I62" s="269"/>
      <c r="J62" s="276"/>
      <c r="K62" s="269"/>
      <c r="M62" s="270" t="s">
        <v>177</v>
      </c>
      <c r="O62" s="259"/>
    </row>
    <row r="63" spans="1:80" ht="12.75">
      <c r="A63" s="260">
        <v>17</v>
      </c>
      <c r="B63" s="261" t="s">
        <v>178</v>
      </c>
      <c r="C63" s="262" t="s">
        <v>179</v>
      </c>
      <c r="D63" s="263" t="s">
        <v>115</v>
      </c>
      <c r="E63" s="264">
        <v>54</v>
      </c>
      <c r="F63" s="264">
        <v>0</v>
      </c>
      <c r="G63" s="265">
        <f>E63*F63</f>
        <v>0</v>
      </c>
      <c r="H63" s="266">
        <v>0.00137</v>
      </c>
      <c r="I63" s="267">
        <f>E63*H63</f>
        <v>0.07397999999999999</v>
      </c>
      <c r="J63" s="266">
        <v>-0.041</v>
      </c>
      <c r="K63" s="267">
        <f>E63*J63</f>
        <v>-2.214</v>
      </c>
      <c r="O63" s="259">
        <v>2</v>
      </c>
      <c r="AA63" s="232">
        <v>1</v>
      </c>
      <c r="AB63" s="232">
        <v>1</v>
      </c>
      <c r="AC63" s="232">
        <v>1</v>
      </c>
      <c r="AZ63" s="232">
        <v>1</v>
      </c>
      <c r="BA63" s="232">
        <f>IF(AZ63=1,G63,0)</f>
        <v>0</v>
      </c>
      <c r="BB63" s="232">
        <f>IF(AZ63=2,G63,0)</f>
        <v>0</v>
      </c>
      <c r="BC63" s="232">
        <f>IF(AZ63=3,G63,0)</f>
        <v>0</v>
      </c>
      <c r="BD63" s="232">
        <f>IF(AZ63=4,G63,0)</f>
        <v>0</v>
      </c>
      <c r="BE63" s="232">
        <f>IF(AZ63=5,G63,0)</f>
        <v>0</v>
      </c>
      <c r="CA63" s="259">
        <v>1</v>
      </c>
      <c r="CB63" s="259">
        <v>1</v>
      </c>
    </row>
    <row r="64" spans="1:15" ht="12.75">
      <c r="A64" s="268"/>
      <c r="B64" s="271"/>
      <c r="C64" s="333" t="s">
        <v>180</v>
      </c>
      <c r="D64" s="334"/>
      <c r="E64" s="272">
        <v>54</v>
      </c>
      <c r="F64" s="273"/>
      <c r="G64" s="274"/>
      <c r="H64" s="275"/>
      <c r="I64" s="269"/>
      <c r="J64" s="276"/>
      <c r="K64" s="269"/>
      <c r="M64" s="270" t="s">
        <v>180</v>
      </c>
      <c r="O64" s="259"/>
    </row>
    <row r="65" spans="1:80" ht="12.75">
      <c r="A65" s="260">
        <v>18</v>
      </c>
      <c r="B65" s="261" t="s">
        <v>181</v>
      </c>
      <c r="C65" s="262" t="s">
        <v>182</v>
      </c>
      <c r="D65" s="263" t="s">
        <v>115</v>
      </c>
      <c r="E65" s="264">
        <v>33.775</v>
      </c>
      <c r="F65" s="264">
        <v>0</v>
      </c>
      <c r="G65" s="265">
        <f>E65*F65</f>
        <v>0</v>
      </c>
      <c r="H65" s="266">
        <v>0.00083</v>
      </c>
      <c r="I65" s="267">
        <f>E65*H65</f>
        <v>0.02803325</v>
      </c>
      <c r="J65" s="266">
        <v>-0.06</v>
      </c>
      <c r="K65" s="267">
        <f>E65*J65</f>
        <v>-2.0265</v>
      </c>
      <c r="O65" s="259">
        <v>2</v>
      </c>
      <c r="AA65" s="232">
        <v>1</v>
      </c>
      <c r="AB65" s="232">
        <v>1</v>
      </c>
      <c r="AC65" s="232">
        <v>1</v>
      </c>
      <c r="AZ65" s="232">
        <v>1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1</v>
      </c>
      <c r="CB65" s="259">
        <v>1</v>
      </c>
    </row>
    <row r="66" spans="1:15" ht="12.75">
      <c r="A66" s="268"/>
      <c r="B66" s="271"/>
      <c r="C66" s="333" t="s">
        <v>183</v>
      </c>
      <c r="D66" s="334"/>
      <c r="E66" s="272">
        <v>15.48</v>
      </c>
      <c r="F66" s="273"/>
      <c r="G66" s="274"/>
      <c r="H66" s="275"/>
      <c r="I66" s="269"/>
      <c r="J66" s="276"/>
      <c r="K66" s="269"/>
      <c r="M66" s="270" t="s">
        <v>183</v>
      </c>
      <c r="O66" s="259"/>
    </row>
    <row r="67" spans="1:15" ht="12.75">
      <c r="A67" s="268"/>
      <c r="B67" s="271"/>
      <c r="C67" s="333" t="s">
        <v>184</v>
      </c>
      <c r="D67" s="334"/>
      <c r="E67" s="272">
        <v>7.25</v>
      </c>
      <c r="F67" s="273"/>
      <c r="G67" s="274"/>
      <c r="H67" s="275"/>
      <c r="I67" s="269"/>
      <c r="J67" s="276"/>
      <c r="K67" s="269"/>
      <c r="M67" s="270" t="s">
        <v>184</v>
      </c>
      <c r="O67" s="259"/>
    </row>
    <row r="68" spans="1:15" ht="12.75">
      <c r="A68" s="268"/>
      <c r="B68" s="271"/>
      <c r="C68" s="333" t="s">
        <v>185</v>
      </c>
      <c r="D68" s="334"/>
      <c r="E68" s="272">
        <v>8.12</v>
      </c>
      <c r="F68" s="273"/>
      <c r="G68" s="274"/>
      <c r="H68" s="275"/>
      <c r="I68" s="269"/>
      <c r="J68" s="276"/>
      <c r="K68" s="269"/>
      <c r="M68" s="270" t="s">
        <v>185</v>
      </c>
      <c r="O68" s="259"/>
    </row>
    <row r="69" spans="1:15" ht="12.75">
      <c r="A69" s="268"/>
      <c r="B69" s="271"/>
      <c r="C69" s="333" t="s">
        <v>186</v>
      </c>
      <c r="D69" s="334"/>
      <c r="E69" s="272">
        <v>2.925</v>
      </c>
      <c r="F69" s="273"/>
      <c r="G69" s="274"/>
      <c r="H69" s="275"/>
      <c r="I69" s="269"/>
      <c r="J69" s="276"/>
      <c r="K69" s="269"/>
      <c r="M69" s="270" t="s">
        <v>186</v>
      </c>
      <c r="O69" s="259"/>
    </row>
    <row r="70" spans="1:80" ht="12.75">
      <c r="A70" s="260">
        <v>19</v>
      </c>
      <c r="B70" s="261" t="s">
        <v>187</v>
      </c>
      <c r="C70" s="262" t="s">
        <v>188</v>
      </c>
      <c r="D70" s="263" t="s">
        <v>161</v>
      </c>
      <c r="E70" s="264">
        <v>1</v>
      </c>
      <c r="F70" s="264">
        <v>0</v>
      </c>
      <c r="G70" s="265">
        <f>E70*F70</f>
        <v>0</v>
      </c>
      <c r="H70" s="266">
        <v>0</v>
      </c>
      <c r="I70" s="267">
        <f>E70*H70</f>
        <v>0</v>
      </c>
      <c r="J70" s="266"/>
      <c r="K70" s="267">
        <f>E70*J70</f>
        <v>0</v>
      </c>
      <c r="O70" s="259">
        <v>2</v>
      </c>
      <c r="AA70" s="232">
        <v>12</v>
      </c>
      <c r="AB70" s="232">
        <v>0</v>
      </c>
      <c r="AC70" s="232">
        <v>38</v>
      </c>
      <c r="AZ70" s="232">
        <v>1</v>
      </c>
      <c r="BA70" s="232">
        <f>IF(AZ70=1,G70,0)</f>
        <v>0</v>
      </c>
      <c r="BB70" s="232">
        <f>IF(AZ70=2,G70,0)</f>
        <v>0</v>
      </c>
      <c r="BC70" s="232">
        <f>IF(AZ70=3,G70,0)</f>
        <v>0</v>
      </c>
      <c r="BD70" s="232">
        <f>IF(AZ70=4,G70,0)</f>
        <v>0</v>
      </c>
      <c r="BE70" s="232">
        <f>IF(AZ70=5,G70,0)</f>
        <v>0</v>
      </c>
      <c r="CA70" s="259">
        <v>12</v>
      </c>
      <c r="CB70" s="259">
        <v>0</v>
      </c>
    </row>
    <row r="71" spans="1:80" ht="12.75">
      <c r="A71" s="260">
        <v>20</v>
      </c>
      <c r="B71" s="261" t="s">
        <v>189</v>
      </c>
      <c r="C71" s="262" t="s">
        <v>190</v>
      </c>
      <c r="D71" s="263" t="s">
        <v>161</v>
      </c>
      <c r="E71" s="264">
        <v>8</v>
      </c>
      <c r="F71" s="264">
        <v>0</v>
      </c>
      <c r="G71" s="265">
        <f>E71*F71</f>
        <v>0</v>
      </c>
      <c r="H71" s="266">
        <v>0</v>
      </c>
      <c r="I71" s="267">
        <f>E71*H71</f>
        <v>0</v>
      </c>
      <c r="J71" s="266"/>
      <c r="K71" s="267">
        <f>E71*J71</f>
        <v>0</v>
      </c>
      <c r="O71" s="259">
        <v>2</v>
      </c>
      <c r="AA71" s="232">
        <v>12</v>
      </c>
      <c r="AB71" s="232">
        <v>0</v>
      </c>
      <c r="AC71" s="232">
        <v>49</v>
      </c>
      <c r="AZ71" s="232">
        <v>1</v>
      </c>
      <c r="BA71" s="232">
        <f>IF(AZ71=1,G71,0)</f>
        <v>0</v>
      </c>
      <c r="BB71" s="232">
        <f>IF(AZ71=2,G71,0)</f>
        <v>0</v>
      </c>
      <c r="BC71" s="232">
        <f>IF(AZ71=3,G71,0)</f>
        <v>0</v>
      </c>
      <c r="BD71" s="232">
        <f>IF(AZ71=4,G71,0)</f>
        <v>0</v>
      </c>
      <c r="BE71" s="232">
        <f>IF(AZ71=5,G71,0)</f>
        <v>0</v>
      </c>
      <c r="CA71" s="259">
        <v>12</v>
      </c>
      <c r="CB71" s="259">
        <v>0</v>
      </c>
    </row>
    <row r="72" spans="1:57" ht="12.75">
      <c r="A72" s="277"/>
      <c r="B72" s="278" t="s">
        <v>100</v>
      </c>
      <c r="C72" s="279" t="s">
        <v>124</v>
      </c>
      <c r="D72" s="280"/>
      <c r="E72" s="281"/>
      <c r="F72" s="282"/>
      <c r="G72" s="283">
        <f>SUM(G24:G71)</f>
        <v>0</v>
      </c>
      <c r="H72" s="284"/>
      <c r="I72" s="285">
        <f>SUM(I24:I71)</f>
        <v>1.272758525</v>
      </c>
      <c r="J72" s="284"/>
      <c r="K72" s="285">
        <f>SUM(K24:K71)</f>
        <v>-1892.0496159999998</v>
      </c>
      <c r="O72" s="259">
        <v>4</v>
      </c>
      <c r="BA72" s="286">
        <f>SUM(BA24:BA71)</f>
        <v>0</v>
      </c>
      <c r="BB72" s="286">
        <f>SUM(BB24:BB71)</f>
        <v>0</v>
      </c>
      <c r="BC72" s="286">
        <f>SUM(BC24:BC71)</f>
        <v>0</v>
      </c>
      <c r="BD72" s="286">
        <f>SUM(BD24:BD71)</f>
        <v>0</v>
      </c>
      <c r="BE72" s="286">
        <f>SUM(BE24:BE71)</f>
        <v>0</v>
      </c>
    </row>
    <row r="73" spans="1:15" ht="12.75">
      <c r="A73" s="249" t="s">
        <v>97</v>
      </c>
      <c r="B73" s="250" t="s">
        <v>191</v>
      </c>
      <c r="C73" s="251" t="s">
        <v>192</v>
      </c>
      <c r="D73" s="252"/>
      <c r="E73" s="253"/>
      <c r="F73" s="253"/>
      <c r="G73" s="254"/>
      <c r="H73" s="255"/>
      <c r="I73" s="256"/>
      <c r="J73" s="257"/>
      <c r="K73" s="258"/>
      <c r="O73" s="259">
        <v>1</v>
      </c>
    </row>
    <row r="74" spans="1:80" ht="12.75">
      <c r="A74" s="260">
        <v>21</v>
      </c>
      <c r="B74" s="261" t="s">
        <v>194</v>
      </c>
      <c r="C74" s="262" t="s">
        <v>195</v>
      </c>
      <c r="D74" s="263" t="s">
        <v>115</v>
      </c>
      <c r="E74" s="264">
        <v>71.8</v>
      </c>
      <c r="F74" s="264">
        <v>0</v>
      </c>
      <c r="G74" s="265">
        <f>E74*F74</f>
        <v>0</v>
      </c>
      <c r="H74" s="266">
        <v>0</v>
      </c>
      <c r="I74" s="267">
        <f>E74*H74</f>
        <v>0</v>
      </c>
      <c r="J74" s="266">
        <v>-0.068</v>
      </c>
      <c r="K74" s="267">
        <f>E74*J74</f>
        <v>-4.8824000000000005</v>
      </c>
      <c r="O74" s="259">
        <v>2</v>
      </c>
      <c r="AA74" s="232">
        <v>1</v>
      </c>
      <c r="AB74" s="232">
        <v>1</v>
      </c>
      <c r="AC74" s="232">
        <v>1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1</v>
      </c>
      <c r="CB74" s="259">
        <v>1</v>
      </c>
    </row>
    <row r="75" spans="1:15" ht="12.75">
      <c r="A75" s="268"/>
      <c r="B75" s="271"/>
      <c r="C75" s="333" t="s">
        <v>196</v>
      </c>
      <c r="D75" s="334"/>
      <c r="E75" s="272">
        <v>71.8</v>
      </c>
      <c r="F75" s="273"/>
      <c r="G75" s="274"/>
      <c r="H75" s="275"/>
      <c r="I75" s="269"/>
      <c r="J75" s="276"/>
      <c r="K75" s="269"/>
      <c r="M75" s="270" t="s">
        <v>196</v>
      </c>
      <c r="O75" s="259"/>
    </row>
    <row r="76" spans="1:57" ht="12.75">
      <c r="A76" s="277"/>
      <c r="B76" s="278" t="s">
        <v>100</v>
      </c>
      <c r="C76" s="279" t="s">
        <v>193</v>
      </c>
      <c r="D76" s="280"/>
      <c r="E76" s="281"/>
      <c r="F76" s="282"/>
      <c r="G76" s="283">
        <f>SUM(G73:G75)</f>
        <v>0</v>
      </c>
      <c r="H76" s="284"/>
      <c r="I76" s="285">
        <f>SUM(I73:I75)</f>
        <v>0</v>
      </c>
      <c r="J76" s="284"/>
      <c r="K76" s="285">
        <f>SUM(K73:K75)</f>
        <v>-4.8824000000000005</v>
      </c>
      <c r="O76" s="259">
        <v>4</v>
      </c>
      <c r="BA76" s="286">
        <f>SUM(BA73:BA75)</f>
        <v>0</v>
      </c>
      <c r="BB76" s="286">
        <f>SUM(BB73:BB75)</f>
        <v>0</v>
      </c>
      <c r="BC76" s="286">
        <f>SUM(BC73:BC75)</f>
        <v>0</v>
      </c>
      <c r="BD76" s="286">
        <f>SUM(BD73:BD75)</f>
        <v>0</v>
      </c>
      <c r="BE76" s="286">
        <f>SUM(BE73:BE75)</f>
        <v>0</v>
      </c>
    </row>
    <row r="77" spans="1:15" ht="12.75">
      <c r="A77" s="249" t="s">
        <v>97</v>
      </c>
      <c r="B77" s="250" t="s">
        <v>197</v>
      </c>
      <c r="C77" s="251" t="s">
        <v>198</v>
      </c>
      <c r="D77" s="252"/>
      <c r="E77" s="253"/>
      <c r="F77" s="253"/>
      <c r="G77" s="254"/>
      <c r="H77" s="255"/>
      <c r="I77" s="256"/>
      <c r="J77" s="257"/>
      <c r="K77" s="258"/>
      <c r="O77" s="259">
        <v>1</v>
      </c>
    </row>
    <row r="78" spans="1:80" ht="12.75">
      <c r="A78" s="260">
        <v>22</v>
      </c>
      <c r="B78" s="261" t="s">
        <v>200</v>
      </c>
      <c r="C78" s="262" t="s">
        <v>201</v>
      </c>
      <c r="D78" s="263" t="s">
        <v>202</v>
      </c>
      <c r="E78" s="264">
        <v>31.258</v>
      </c>
      <c r="F78" s="264">
        <v>0</v>
      </c>
      <c r="G78" s="265">
        <f>E78*F78</f>
        <v>0</v>
      </c>
      <c r="H78" s="266">
        <v>0</v>
      </c>
      <c r="I78" s="267">
        <f>E78*H78</f>
        <v>0</v>
      </c>
      <c r="J78" s="266">
        <v>-1</v>
      </c>
      <c r="K78" s="267">
        <f>E78*J78</f>
        <v>-31.258</v>
      </c>
      <c r="O78" s="259">
        <v>2</v>
      </c>
      <c r="AA78" s="232">
        <v>1</v>
      </c>
      <c r="AB78" s="232">
        <v>1</v>
      </c>
      <c r="AC78" s="232">
        <v>1</v>
      </c>
      <c r="AZ78" s="232">
        <v>1</v>
      </c>
      <c r="BA78" s="232">
        <f>IF(AZ78=1,G78,0)</f>
        <v>0</v>
      </c>
      <c r="BB78" s="232">
        <f>IF(AZ78=2,G78,0)</f>
        <v>0</v>
      </c>
      <c r="BC78" s="232">
        <f>IF(AZ78=3,G78,0)</f>
        <v>0</v>
      </c>
      <c r="BD78" s="232">
        <f>IF(AZ78=4,G78,0)</f>
        <v>0</v>
      </c>
      <c r="BE78" s="232">
        <f>IF(AZ78=5,G78,0)</f>
        <v>0</v>
      </c>
      <c r="CA78" s="259">
        <v>1</v>
      </c>
      <c r="CB78" s="259">
        <v>1</v>
      </c>
    </row>
    <row r="79" spans="1:15" ht="12.75">
      <c r="A79" s="268"/>
      <c r="B79" s="271"/>
      <c r="C79" s="333" t="s">
        <v>203</v>
      </c>
      <c r="D79" s="334"/>
      <c r="E79" s="272">
        <v>0</v>
      </c>
      <c r="F79" s="273"/>
      <c r="G79" s="274"/>
      <c r="H79" s="275"/>
      <c r="I79" s="269"/>
      <c r="J79" s="276"/>
      <c r="K79" s="269"/>
      <c r="M79" s="270" t="s">
        <v>203</v>
      </c>
      <c r="O79" s="259"/>
    </row>
    <row r="80" spans="1:15" ht="12.75">
      <c r="A80" s="268"/>
      <c r="B80" s="271"/>
      <c r="C80" s="333" t="s">
        <v>204</v>
      </c>
      <c r="D80" s="334"/>
      <c r="E80" s="272">
        <v>25.3</v>
      </c>
      <c r="F80" s="273"/>
      <c r="G80" s="274"/>
      <c r="H80" s="275"/>
      <c r="I80" s="269"/>
      <c r="J80" s="276"/>
      <c r="K80" s="269"/>
      <c r="M80" s="270" t="s">
        <v>204</v>
      </c>
      <c r="O80" s="259"/>
    </row>
    <row r="81" spans="1:15" ht="12.75">
      <c r="A81" s="268"/>
      <c r="B81" s="271"/>
      <c r="C81" s="333" t="s">
        <v>205</v>
      </c>
      <c r="D81" s="334"/>
      <c r="E81" s="272">
        <v>0</v>
      </c>
      <c r="F81" s="273"/>
      <c r="G81" s="274"/>
      <c r="H81" s="275"/>
      <c r="I81" s="269"/>
      <c r="J81" s="276"/>
      <c r="K81" s="269"/>
      <c r="M81" s="270" t="s">
        <v>205</v>
      </c>
      <c r="O81" s="259"/>
    </row>
    <row r="82" spans="1:15" ht="12.75">
      <c r="A82" s="268"/>
      <c r="B82" s="271"/>
      <c r="C82" s="333" t="s">
        <v>206</v>
      </c>
      <c r="D82" s="334"/>
      <c r="E82" s="272">
        <v>5.958</v>
      </c>
      <c r="F82" s="273"/>
      <c r="G82" s="274"/>
      <c r="H82" s="275"/>
      <c r="I82" s="269"/>
      <c r="J82" s="276"/>
      <c r="K82" s="269"/>
      <c r="M82" s="270" t="s">
        <v>206</v>
      </c>
      <c r="O82" s="259"/>
    </row>
    <row r="83" spans="1:57" ht="12.75">
      <c r="A83" s="277"/>
      <c r="B83" s="278" t="s">
        <v>100</v>
      </c>
      <c r="C83" s="279" t="s">
        <v>199</v>
      </c>
      <c r="D83" s="280"/>
      <c r="E83" s="281"/>
      <c r="F83" s="282"/>
      <c r="G83" s="283">
        <f>SUM(G77:G82)</f>
        <v>0</v>
      </c>
      <c r="H83" s="284"/>
      <c r="I83" s="285">
        <f>SUM(I77:I82)</f>
        <v>0</v>
      </c>
      <c r="J83" s="284"/>
      <c r="K83" s="285">
        <f>SUM(K77:K82)</f>
        <v>-31.258</v>
      </c>
      <c r="O83" s="259">
        <v>4</v>
      </c>
      <c r="BA83" s="286">
        <f>SUM(BA77:BA82)</f>
        <v>0</v>
      </c>
      <c r="BB83" s="286">
        <f>SUM(BB77:BB82)</f>
        <v>0</v>
      </c>
      <c r="BC83" s="286">
        <f>SUM(BC77:BC82)</f>
        <v>0</v>
      </c>
      <c r="BD83" s="286">
        <f>SUM(BD77:BD82)</f>
        <v>0</v>
      </c>
      <c r="BE83" s="286">
        <f>SUM(BE77:BE82)</f>
        <v>0</v>
      </c>
    </row>
    <row r="84" spans="1:15" ht="12.75">
      <c r="A84" s="249" t="s">
        <v>97</v>
      </c>
      <c r="B84" s="250" t="s">
        <v>207</v>
      </c>
      <c r="C84" s="251" t="s">
        <v>208</v>
      </c>
      <c r="D84" s="252"/>
      <c r="E84" s="253"/>
      <c r="F84" s="253"/>
      <c r="G84" s="254"/>
      <c r="H84" s="255"/>
      <c r="I84" s="256"/>
      <c r="J84" s="257"/>
      <c r="K84" s="258"/>
      <c r="O84" s="259">
        <v>1</v>
      </c>
    </row>
    <row r="85" spans="1:80" ht="12.75">
      <c r="A85" s="260">
        <v>23</v>
      </c>
      <c r="B85" s="261" t="s">
        <v>210</v>
      </c>
      <c r="C85" s="262" t="s">
        <v>211</v>
      </c>
      <c r="D85" s="263" t="s">
        <v>202</v>
      </c>
      <c r="E85" s="264">
        <v>18.965624525</v>
      </c>
      <c r="F85" s="264">
        <v>0</v>
      </c>
      <c r="G85" s="265">
        <f>E85*F85</f>
        <v>0</v>
      </c>
      <c r="H85" s="266">
        <v>0</v>
      </c>
      <c r="I85" s="267">
        <f>E85*H85</f>
        <v>0</v>
      </c>
      <c r="J85" s="266"/>
      <c r="K85" s="267">
        <f>E85*J85</f>
        <v>0</v>
      </c>
      <c r="O85" s="259">
        <v>2</v>
      </c>
      <c r="AA85" s="232">
        <v>7</v>
      </c>
      <c r="AB85" s="232">
        <v>1</v>
      </c>
      <c r="AC85" s="232">
        <v>2</v>
      </c>
      <c r="AZ85" s="232">
        <v>1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7</v>
      </c>
      <c r="CB85" s="259">
        <v>1</v>
      </c>
    </row>
    <row r="86" spans="1:57" ht="12.75">
      <c r="A86" s="277"/>
      <c r="B86" s="278" t="s">
        <v>100</v>
      </c>
      <c r="C86" s="279" t="s">
        <v>209</v>
      </c>
      <c r="D86" s="280"/>
      <c r="E86" s="281"/>
      <c r="F86" s="282"/>
      <c r="G86" s="283">
        <f>SUM(G84:G85)</f>
        <v>0</v>
      </c>
      <c r="H86" s="284"/>
      <c r="I86" s="285">
        <f>SUM(I84:I85)</f>
        <v>0</v>
      </c>
      <c r="J86" s="284"/>
      <c r="K86" s="285">
        <f>SUM(K84:K85)</f>
        <v>0</v>
      </c>
      <c r="O86" s="259">
        <v>4</v>
      </c>
      <c r="BA86" s="286">
        <f>SUM(BA84:BA85)</f>
        <v>0</v>
      </c>
      <c r="BB86" s="286">
        <f>SUM(BB84:BB85)</f>
        <v>0</v>
      </c>
      <c r="BC86" s="286">
        <f>SUM(BC84:BC85)</f>
        <v>0</v>
      </c>
      <c r="BD86" s="286">
        <f>SUM(BD84:BD85)</f>
        <v>0</v>
      </c>
      <c r="BE86" s="286">
        <f>SUM(BE84:BE85)</f>
        <v>0</v>
      </c>
    </row>
    <row r="87" spans="1:15" ht="12.75">
      <c r="A87" s="249" t="s">
        <v>97</v>
      </c>
      <c r="B87" s="250" t="s">
        <v>212</v>
      </c>
      <c r="C87" s="251" t="s">
        <v>213</v>
      </c>
      <c r="D87" s="252"/>
      <c r="E87" s="253"/>
      <c r="F87" s="253"/>
      <c r="G87" s="254"/>
      <c r="H87" s="255"/>
      <c r="I87" s="256"/>
      <c r="J87" s="257"/>
      <c r="K87" s="258"/>
      <c r="O87" s="259">
        <v>1</v>
      </c>
    </row>
    <row r="88" spans="1:80" ht="12.75">
      <c r="A88" s="260">
        <v>24</v>
      </c>
      <c r="B88" s="261" t="s">
        <v>215</v>
      </c>
      <c r="C88" s="262" t="s">
        <v>216</v>
      </c>
      <c r="D88" s="263" t="s">
        <v>142</v>
      </c>
      <c r="E88" s="264">
        <v>1302.141</v>
      </c>
      <c r="F88" s="264">
        <v>0</v>
      </c>
      <c r="G88" s="265">
        <f>E88*F88</f>
        <v>0</v>
      </c>
      <c r="H88" s="266">
        <v>0</v>
      </c>
      <c r="I88" s="267">
        <f>E88*H88</f>
        <v>0</v>
      </c>
      <c r="J88" s="266">
        <v>-0.014</v>
      </c>
      <c r="K88" s="267">
        <f>E88*J88</f>
        <v>-18.229974000000002</v>
      </c>
      <c r="O88" s="259">
        <v>2</v>
      </c>
      <c r="AA88" s="232">
        <v>1</v>
      </c>
      <c r="AB88" s="232">
        <v>7</v>
      </c>
      <c r="AC88" s="232">
        <v>7</v>
      </c>
      <c r="AZ88" s="232">
        <v>2</v>
      </c>
      <c r="BA88" s="232">
        <f>IF(AZ88=1,G88,0)</f>
        <v>0</v>
      </c>
      <c r="BB88" s="232">
        <f>IF(AZ88=2,G88,0)</f>
        <v>0</v>
      </c>
      <c r="BC88" s="232">
        <f>IF(AZ88=3,G88,0)</f>
        <v>0</v>
      </c>
      <c r="BD88" s="232">
        <f>IF(AZ88=4,G88,0)</f>
        <v>0</v>
      </c>
      <c r="BE88" s="232">
        <f>IF(AZ88=5,G88,0)</f>
        <v>0</v>
      </c>
      <c r="CA88" s="259">
        <v>1</v>
      </c>
      <c r="CB88" s="259">
        <v>7</v>
      </c>
    </row>
    <row r="89" spans="1:15" ht="12.75">
      <c r="A89" s="268"/>
      <c r="B89" s="271"/>
      <c r="C89" s="333" t="s">
        <v>217</v>
      </c>
      <c r="D89" s="334"/>
      <c r="E89" s="272">
        <v>0</v>
      </c>
      <c r="F89" s="273"/>
      <c r="G89" s="274"/>
      <c r="H89" s="275"/>
      <c r="I89" s="269"/>
      <c r="J89" s="276"/>
      <c r="K89" s="269"/>
      <c r="M89" s="270" t="s">
        <v>217</v>
      </c>
      <c r="O89" s="259"/>
    </row>
    <row r="90" spans="1:15" ht="12.75">
      <c r="A90" s="268"/>
      <c r="B90" s="271"/>
      <c r="C90" s="333" t="s">
        <v>218</v>
      </c>
      <c r="D90" s="334"/>
      <c r="E90" s="272">
        <v>1302.141</v>
      </c>
      <c r="F90" s="273"/>
      <c r="G90" s="274"/>
      <c r="H90" s="275"/>
      <c r="I90" s="269"/>
      <c r="J90" s="276"/>
      <c r="K90" s="269"/>
      <c r="M90" s="297">
        <v>1302141</v>
      </c>
      <c r="O90" s="259"/>
    </row>
    <row r="91" spans="1:80" ht="12.75">
      <c r="A91" s="260">
        <v>25</v>
      </c>
      <c r="B91" s="261" t="s">
        <v>219</v>
      </c>
      <c r="C91" s="262" t="s">
        <v>220</v>
      </c>
      <c r="D91" s="263" t="s">
        <v>115</v>
      </c>
      <c r="E91" s="264">
        <v>1353.089</v>
      </c>
      <c r="F91" s="264">
        <v>0</v>
      </c>
      <c r="G91" s="265">
        <f>E91*F91</f>
        <v>0</v>
      </c>
      <c r="H91" s="266">
        <v>0</v>
      </c>
      <c r="I91" s="267">
        <f>E91*H91</f>
        <v>0</v>
      </c>
      <c r="J91" s="266">
        <v>-0.005</v>
      </c>
      <c r="K91" s="267">
        <f>E91*J91</f>
        <v>-6.765445</v>
      </c>
      <c r="O91" s="259">
        <v>2</v>
      </c>
      <c r="AA91" s="232">
        <v>1</v>
      </c>
      <c r="AB91" s="232">
        <v>7</v>
      </c>
      <c r="AC91" s="232">
        <v>7</v>
      </c>
      <c r="AZ91" s="232">
        <v>2</v>
      </c>
      <c r="BA91" s="232">
        <f>IF(AZ91=1,G91,0)</f>
        <v>0</v>
      </c>
      <c r="BB91" s="232">
        <f>IF(AZ91=2,G91,0)</f>
        <v>0</v>
      </c>
      <c r="BC91" s="232">
        <f>IF(AZ91=3,G91,0)</f>
        <v>0</v>
      </c>
      <c r="BD91" s="232">
        <f>IF(AZ91=4,G91,0)</f>
        <v>0</v>
      </c>
      <c r="BE91" s="232">
        <f>IF(AZ91=5,G91,0)</f>
        <v>0</v>
      </c>
      <c r="CA91" s="259">
        <v>1</v>
      </c>
      <c r="CB91" s="259">
        <v>7</v>
      </c>
    </row>
    <row r="92" spans="1:15" ht="12.75">
      <c r="A92" s="268"/>
      <c r="B92" s="271"/>
      <c r="C92" s="333" t="s">
        <v>221</v>
      </c>
      <c r="D92" s="334"/>
      <c r="E92" s="272">
        <v>0</v>
      </c>
      <c r="F92" s="273"/>
      <c r="G92" s="274"/>
      <c r="H92" s="275"/>
      <c r="I92" s="269"/>
      <c r="J92" s="276"/>
      <c r="K92" s="269"/>
      <c r="M92" s="270" t="s">
        <v>221</v>
      </c>
      <c r="O92" s="259"/>
    </row>
    <row r="93" spans="1:15" ht="12.75">
      <c r="A93" s="268"/>
      <c r="B93" s="271"/>
      <c r="C93" s="333" t="s">
        <v>222</v>
      </c>
      <c r="D93" s="334"/>
      <c r="E93" s="272">
        <v>1353.089</v>
      </c>
      <c r="F93" s="273"/>
      <c r="G93" s="274"/>
      <c r="H93" s="275"/>
      <c r="I93" s="269"/>
      <c r="J93" s="276"/>
      <c r="K93" s="269"/>
      <c r="M93" s="297">
        <v>1353089</v>
      </c>
      <c r="O93" s="259"/>
    </row>
    <row r="94" spans="1:80" ht="12.75">
      <c r="A94" s="260">
        <v>26</v>
      </c>
      <c r="B94" s="261" t="s">
        <v>223</v>
      </c>
      <c r="C94" s="262" t="s">
        <v>224</v>
      </c>
      <c r="D94" s="263" t="s">
        <v>12</v>
      </c>
      <c r="E94" s="264"/>
      <c r="F94" s="264">
        <v>0</v>
      </c>
      <c r="G94" s="265">
        <f>E94*F94</f>
        <v>0</v>
      </c>
      <c r="H94" s="266">
        <v>0</v>
      </c>
      <c r="I94" s="267">
        <f>E94*H94</f>
        <v>0</v>
      </c>
      <c r="J94" s="266"/>
      <c r="K94" s="267">
        <f>E94*J94</f>
        <v>0</v>
      </c>
      <c r="O94" s="259">
        <v>2</v>
      </c>
      <c r="AA94" s="232">
        <v>7</v>
      </c>
      <c r="AB94" s="232">
        <v>1002</v>
      </c>
      <c r="AC94" s="232">
        <v>5</v>
      </c>
      <c r="AZ94" s="232">
        <v>2</v>
      </c>
      <c r="BA94" s="232">
        <f>IF(AZ94=1,G94,0)</f>
        <v>0</v>
      </c>
      <c r="BB94" s="232">
        <f>IF(AZ94=2,G94,0)</f>
        <v>0</v>
      </c>
      <c r="BC94" s="232">
        <f>IF(AZ94=3,G94,0)</f>
        <v>0</v>
      </c>
      <c r="BD94" s="232">
        <f>IF(AZ94=4,G94,0)</f>
        <v>0</v>
      </c>
      <c r="BE94" s="232">
        <f>IF(AZ94=5,G94,0)</f>
        <v>0</v>
      </c>
      <c r="CA94" s="259">
        <v>7</v>
      </c>
      <c r="CB94" s="259">
        <v>1002</v>
      </c>
    </row>
    <row r="95" spans="1:57" ht="12.75">
      <c r="A95" s="277"/>
      <c r="B95" s="278" t="s">
        <v>100</v>
      </c>
      <c r="C95" s="279" t="s">
        <v>214</v>
      </c>
      <c r="D95" s="280"/>
      <c r="E95" s="281"/>
      <c r="F95" s="282"/>
      <c r="G95" s="283">
        <f>SUM(G87:G94)</f>
        <v>0</v>
      </c>
      <c r="H95" s="284"/>
      <c r="I95" s="285">
        <f>SUM(I87:I94)</f>
        <v>0</v>
      </c>
      <c r="J95" s="284"/>
      <c r="K95" s="285">
        <f>SUM(K87:K94)</f>
        <v>-24.995419000000002</v>
      </c>
      <c r="O95" s="259">
        <v>4</v>
      </c>
      <c r="BA95" s="286">
        <f>SUM(BA87:BA94)</f>
        <v>0</v>
      </c>
      <c r="BB95" s="286">
        <f>SUM(BB87:BB94)</f>
        <v>0</v>
      </c>
      <c r="BC95" s="286">
        <f>SUM(BC87:BC94)</f>
        <v>0</v>
      </c>
      <c r="BD95" s="286">
        <f>SUM(BD87:BD94)</f>
        <v>0</v>
      </c>
      <c r="BE95" s="286">
        <f>SUM(BE87:BE94)</f>
        <v>0</v>
      </c>
    </row>
    <row r="96" spans="1:15" ht="12.75">
      <c r="A96" s="249" t="s">
        <v>97</v>
      </c>
      <c r="B96" s="250" t="s">
        <v>225</v>
      </c>
      <c r="C96" s="251" t="s">
        <v>226</v>
      </c>
      <c r="D96" s="252"/>
      <c r="E96" s="253"/>
      <c r="F96" s="253"/>
      <c r="G96" s="254"/>
      <c r="H96" s="255"/>
      <c r="I96" s="256"/>
      <c r="J96" s="257"/>
      <c r="K96" s="258"/>
      <c r="O96" s="259">
        <v>1</v>
      </c>
    </row>
    <row r="97" spans="1:80" ht="12.75">
      <c r="A97" s="260">
        <v>27</v>
      </c>
      <c r="B97" s="261" t="s">
        <v>228</v>
      </c>
      <c r="C97" s="262" t="s">
        <v>229</v>
      </c>
      <c r="D97" s="263" t="s">
        <v>115</v>
      </c>
      <c r="E97" s="264">
        <v>8</v>
      </c>
      <c r="F97" s="264">
        <v>0</v>
      </c>
      <c r="G97" s="265">
        <f>E97*F97</f>
        <v>0</v>
      </c>
      <c r="H97" s="266">
        <v>0</v>
      </c>
      <c r="I97" s="267">
        <f>E97*H97</f>
        <v>0</v>
      </c>
      <c r="J97" s="266">
        <v>-0.00721</v>
      </c>
      <c r="K97" s="267">
        <f>E97*J97</f>
        <v>-0.05768</v>
      </c>
      <c r="O97" s="259">
        <v>2</v>
      </c>
      <c r="AA97" s="232">
        <v>1</v>
      </c>
      <c r="AB97" s="232">
        <v>7</v>
      </c>
      <c r="AC97" s="232">
        <v>7</v>
      </c>
      <c r="AZ97" s="232">
        <v>2</v>
      </c>
      <c r="BA97" s="232">
        <f>IF(AZ97=1,G97,0)</f>
        <v>0</v>
      </c>
      <c r="BB97" s="232">
        <f>IF(AZ97=2,G97,0)</f>
        <v>0</v>
      </c>
      <c r="BC97" s="232">
        <f>IF(AZ97=3,G97,0)</f>
        <v>0</v>
      </c>
      <c r="BD97" s="232">
        <f>IF(AZ97=4,G97,0)</f>
        <v>0</v>
      </c>
      <c r="BE97" s="232">
        <f>IF(AZ97=5,G97,0)</f>
        <v>0</v>
      </c>
      <c r="CA97" s="259">
        <v>1</v>
      </c>
      <c r="CB97" s="259">
        <v>7</v>
      </c>
    </row>
    <row r="98" spans="1:15" ht="12.75">
      <c r="A98" s="268"/>
      <c r="B98" s="271"/>
      <c r="C98" s="333" t="s">
        <v>230</v>
      </c>
      <c r="D98" s="334"/>
      <c r="E98" s="272">
        <v>0</v>
      </c>
      <c r="F98" s="273"/>
      <c r="G98" s="274"/>
      <c r="H98" s="275"/>
      <c r="I98" s="269"/>
      <c r="J98" s="276"/>
      <c r="K98" s="269"/>
      <c r="M98" s="270" t="s">
        <v>230</v>
      </c>
      <c r="O98" s="259"/>
    </row>
    <row r="99" spans="1:15" ht="12.75">
      <c r="A99" s="268"/>
      <c r="B99" s="271"/>
      <c r="C99" s="333" t="s">
        <v>231</v>
      </c>
      <c r="D99" s="334"/>
      <c r="E99" s="272">
        <v>8</v>
      </c>
      <c r="F99" s="273"/>
      <c r="G99" s="274"/>
      <c r="H99" s="275"/>
      <c r="I99" s="269"/>
      <c r="J99" s="276"/>
      <c r="K99" s="269"/>
      <c r="M99" s="270" t="s">
        <v>231</v>
      </c>
      <c r="O99" s="259"/>
    </row>
    <row r="100" spans="1:80" ht="12.75">
      <c r="A100" s="260">
        <v>28</v>
      </c>
      <c r="B100" s="261" t="s">
        <v>232</v>
      </c>
      <c r="C100" s="262" t="s">
        <v>233</v>
      </c>
      <c r="D100" s="263" t="s">
        <v>142</v>
      </c>
      <c r="E100" s="264">
        <v>159.6</v>
      </c>
      <c r="F100" s="264">
        <v>0</v>
      </c>
      <c r="G100" s="265">
        <f>E100*F100</f>
        <v>0</v>
      </c>
      <c r="H100" s="266">
        <v>0</v>
      </c>
      <c r="I100" s="267">
        <f>E100*H100</f>
        <v>0</v>
      </c>
      <c r="J100" s="266">
        <v>-0.00286</v>
      </c>
      <c r="K100" s="267">
        <f>E100*J100</f>
        <v>-0.45645600000000003</v>
      </c>
      <c r="O100" s="259">
        <v>2</v>
      </c>
      <c r="AA100" s="232">
        <v>1</v>
      </c>
      <c r="AB100" s="232">
        <v>7</v>
      </c>
      <c r="AC100" s="232">
        <v>7</v>
      </c>
      <c r="AZ100" s="232">
        <v>2</v>
      </c>
      <c r="BA100" s="232">
        <f>IF(AZ100=1,G100,0)</f>
        <v>0</v>
      </c>
      <c r="BB100" s="232">
        <f>IF(AZ100=2,G100,0)</f>
        <v>0</v>
      </c>
      <c r="BC100" s="232">
        <f>IF(AZ100=3,G100,0)</f>
        <v>0</v>
      </c>
      <c r="BD100" s="232">
        <f>IF(AZ100=4,G100,0)</f>
        <v>0</v>
      </c>
      <c r="BE100" s="232">
        <f>IF(AZ100=5,G100,0)</f>
        <v>0</v>
      </c>
      <c r="CA100" s="259">
        <v>1</v>
      </c>
      <c r="CB100" s="259">
        <v>7</v>
      </c>
    </row>
    <row r="101" spans="1:15" ht="12.75">
      <c r="A101" s="268"/>
      <c r="B101" s="271"/>
      <c r="C101" s="333" t="s">
        <v>234</v>
      </c>
      <c r="D101" s="334"/>
      <c r="E101" s="272">
        <v>146.6</v>
      </c>
      <c r="F101" s="273"/>
      <c r="G101" s="274"/>
      <c r="H101" s="275"/>
      <c r="I101" s="269"/>
      <c r="J101" s="276"/>
      <c r="K101" s="269"/>
      <c r="M101" s="270" t="s">
        <v>234</v>
      </c>
      <c r="O101" s="259"/>
    </row>
    <row r="102" spans="1:15" ht="12.75">
      <c r="A102" s="268"/>
      <c r="B102" s="271"/>
      <c r="C102" s="333" t="s">
        <v>235</v>
      </c>
      <c r="D102" s="334"/>
      <c r="E102" s="272">
        <v>13</v>
      </c>
      <c r="F102" s="273"/>
      <c r="G102" s="274"/>
      <c r="H102" s="275"/>
      <c r="I102" s="269"/>
      <c r="J102" s="276"/>
      <c r="K102" s="269"/>
      <c r="M102" s="270" t="s">
        <v>235</v>
      </c>
      <c r="O102" s="259"/>
    </row>
    <row r="103" spans="1:80" ht="12.75">
      <c r="A103" s="260">
        <v>29</v>
      </c>
      <c r="B103" s="261" t="s">
        <v>236</v>
      </c>
      <c r="C103" s="262" t="s">
        <v>237</v>
      </c>
      <c r="D103" s="263" t="s">
        <v>161</v>
      </c>
      <c r="E103" s="264">
        <v>10</v>
      </c>
      <c r="F103" s="264">
        <v>0</v>
      </c>
      <c r="G103" s="265">
        <f>E103*F103</f>
        <v>0</v>
      </c>
      <c r="H103" s="266">
        <v>0</v>
      </c>
      <c r="I103" s="267">
        <f>E103*H103</f>
        <v>0</v>
      </c>
      <c r="J103" s="266">
        <v>-0.00115</v>
      </c>
      <c r="K103" s="267">
        <f>E103*J103</f>
        <v>-0.0115</v>
      </c>
      <c r="O103" s="259">
        <v>2</v>
      </c>
      <c r="AA103" s="232">
        <v>1</v>
      </c>
      <c r="AB103" s="232">
        <v>7</v>
      </c>
      <c r="AC103" s="232">
        <v>7</v>
      </c>
      <c r="AZ103" s="232">
        <v>2</v>
      </c>
      <c r="BA103" s="232">
        <f>IF(AZ103=1,G103,0)</f>
        <v>0</v>
      </c>
      <c r="BB103" s="232">
        <f>IF(AZ103=2,G103,0)</f>
        <v>0</v>
      </c>
      <c r="BC103" s="232">
        <f>IF(AZ103=3,G103,0)</f>
        <v>0</v>
      </c>
      <c r="BD103" s="232">
        <f>IF(AZ103=4,G103,0)</f>
        <v>0</v>
      </c>
      <c r="BE103" s="232">
        <f>IF(AZ103=5,G103,0)</f>
        <v>0</v>
      </c>
      <c r="CA103" s="259">
        <v>1</v>
      </c>
      <c r="CB103" s="259">
        <v>7</v>
      </c>
    </row>
    <row r="104" spans="1:80" ht="12.75">
      <c r="A104" s="260">
        <v>30</v>
      </c>
      <c r="B104" s="261" t="s">
        <v>238</v>
      </c>
      <c r="C104" s="262" t="s">
        <v>239</v>
      </c>
      <c r="D104" s="263" t="s">
        <v>142</v>
      </c>
      <c r="E104" s="264">
        <v>42</v>
      </c>
      <c r="F104" s="264">
        <v>0</v>
      </c>
      <c r="G104" s="265">
        <f>E104*F104</f>
        <v>0</v>
      </c>
      <c r="H104" s="266">
        <v>0</v>
      </c>
      <c r="I104" s="267">
        <f>E104*H104</f>
        <v>0</v>
      </c>
      <c r="J104" s="266">
        <v>-0.00192</v>
      </c>
      <c r="K104" s="267">
        <f>E104*J104</f>
        <v>-0.08064</v>
      </c>
      <c r="O104" s="259">
        <v>2</v>
      </c>
      <c r="AA104" s="232">
        <v>1</v>
      </c>
      <c r="AB104" s="232">
        <v>7</v>
      </c>
      <c r="AC104" s="232">
        <v>7</v>
      </c>
      <c r="AZ104" s="232">
        <v>2</v>
      </c>
      <c r="BA104" s="232">
        <f>IF(AZ104=1,G104,0)</f>
        <v>0</v>
      </c>
      <c r="BB104" s="232">
        <f>IF(AZ104=2,G104,0)</f>
        <v>0</v>
      </c>
      <c r="BC104" s="232">
        <f>IF(AZ104=3,G104,0)</f>
        <v>0</v>
      </c>
      <c r="BD104" s="232">
        <f>IF(AZ104=4,G104,0)</f>
        <v>0</v>
      </c>
      <c r="BE104" s="232">
        <f>IF(AZ104=5,G104,0)</f>
        <v>0</v>
      </c>
      <c r="CA104" s="259">
        <v>1</v>
      </c>
      <c r="CB104" s="259">
        <v>7</v>
      </c>
    </row>
    <row r="105" spans="1:15" ht="12.75">
      <c r="A105" s="268"/>
      <c r="B105" s="271"/>
      <c r="C105" s="333" t="s">
        <v>240</v>
      </c>
      <c r="D105" s="334"/>
      <c r="E105" s="272">
        <v>42</v>
      </c>
      <c r="F105" s="273"/>
      <c r="G105" s="274"/>
      <c r="H105" s="275"/>
      <c r="I105" s="269"/>
      <c r="J105" s="276"/>
      <c r="K105" s="269"/>
      <c r="M105" s="270" t="s">
        <v>240</v>
      </c>
      <c r="O105" s="259"/>
    </row>
    <row r="106" spans="1:80" ht="12.75">
      <c r="A106" s="260">
        <v>31</v>
      </c>
      <c r="B106" s="261" t="s">
        <v>241</v>
      </c>
      <c r="C106" s="262" t="s">
        <v>242</v>
      </c>
      <c r="D106" s="263" t="s">
        <v>142</v>
      </c>
      <c r="E106" s="264">
        <v>35</v>
      </c>
      <c r="F106" s="264">
        <v>0</v>
      </c>
      <c r="G106" s="265">
        <f>E106*F106</f>
        <v>0</v>
      </c>
      <c r="H106" s="266">
        <v>0</v>
      </c>
      <c r="I106" s="267">
        <f>E106*H106</f>
        <v>0</v>
      </c>
      <c r="J106" s="266">
        <v>-0.00175</v>
      </c>
      <c r="K106" s="267">
        <f>E106*J106</f>
        <v>-0.06125</v>
      </c>
      <c r="O106" s="259">
        <v>2</v>
      </c>
      <c r="AA106" s="232">
        <v>1</v>
      </c>
      <c r="AB106" s="232">
        <v>7</v>
      </c>
      <c r="AC106" s="232">
        <v>7</v>
      </c>
      <c r="AZ106" s="232">
        <v>2</v>
      </c>
      <c r="BA106" s="232">
        <f>IF(AZ106=1,G106,0)</f>
        <v>0</v>
      </c>
      <c r="BB106" s="232">
        <f>IF(AZ106=2,G106,0)</f>
        <v>0</v>
      </c>
      <c r="BC106" s="232">
        <f>IF(AZ106=3,G106,0)</f>
        <v>0</v>
      </c>
      <c r="BD106" s="232">
        <f>IF(AZ106=4,G106,0)</f>
        <v>0</v>
      </c>
      <c r="BE106" s="232">
        <f>IF(AZ106=5,G106,0)</f>
        <v>0</v>
      </c>
      <c r="CA106" s="259">
        <v>1</v>
      </c>
      <c r="CB106" s="259">
        <v>7</v>
      </c>
    </row>
    <row r="107" spans="1:15" ht="12.75">
      <c r="A107" s="268"/>
      <c r="B107" s="271"/>
      <c r="C107" s="333" t="s">
        <v>243</v>
      </c>
      <c r="D107" s="334"/>
      <c r="E107" s="272">
        <v>35</v>
      </c>
      <c r="F107" s="273"/>
      <c r="G107" s="274"/>
      <c r="H107" s="275"/>
      <c r="I107" s="269"/>
      <c r="J107" s="276"/>
      <c r="K107" s="269"/>
      <c r="M107" s="270" t="s">
        <v>243</v>
      </c>
      <c r="O107" s="259"/>
    </row>
    <row r="108" spans="1:80" ht="12.75">
      <c r="A108" s="260">
        <v>32</v>
      </c>
      <c r="B108" s="261" t="s">
        <v>244</v>
      </c>
      <c r="C108" s="262" t="s">
        <v>245</v>
      </c>
      <c r="D108" s="263" t="s">
        <v>142</v>
      </c>
      <c r="E108" s="264">
        <v>55</v>
      </c>
      <c r="F108" s="264">
        <v>0</v>
      </c>
      <c r="G108" s="265">
        <f>E108*F108</f>
        <v>0</v>
      </c>
      <c r="H108" s="266">
        <v>0</v>
      </c>
      <c r="I108" s="267">
        <f>E108*H108</f>
        <v>0</v>
      </c>
      <c r="J108" s="266">
        <v>-0.00285</v>
      </c>
      <c r="K108" s="267">
        <f>E108*J108</f>
        <v>-0.15675</v>
      </c>
      <c r="O108" s="259">
        <v>2</v>
      </c>
      <c r="AA108" s="232">
        <v>1</v>
      </c>
      <c r="AB108" s="232">
        <v>7</v>
      </c>
      <c r="AC108" s="232">
        <v>7</v>
      </c>
      <c r="AZ108" s="232">
        <v>2</v>
      </c>
      <c r="BA108" s="232">
        <f>IF(AZ108=1,G108,0)</f>
        <v>0</v>
      </c>
      <c r="BB108" s="232">
        <f>IF(AZ108=2,G108,0)</f>
        <v>0</v>
      </c>
      <c r="BC108" s="232">
        <f>IF(AZ108=3,G108,0)</f>
        <v>0</v>
      </c>
      <c r="BD108" s="232">
        <f>IF(AZ108=4,G108,0)</f>
        <v>0</v>
      </c>
      <c r="BE108" s="232">
        <f>IF(AZ108=5,G108,0)</f>
        <v>0</v>
      </c>
      <c r="CA108" s="259">
        <v>1</v>
      </c>
      <c r="CB108" s="259">
        <v>7</v>
      </c>
    </row>
    <row r="109" spans="1:15" ht="12.75">
      <c r="A109" s="268"/>
      <c r="B109" s="271"/>
      <c r="C109" s="333" t="s">
        <v>246</v>
      </c>
      <c r="D109" s="334"/>
      <c r="E109" s="272">
        <v>55</v>
      </c>
      <c r="F109" s="273"/>
      <c r="G109" s="274"/>
      <c r="H109" s="275"/>
      <c r="I109" s="269"/>
      <c r="J109" s="276"/>
      <c r="K109" s="269"/>
      <c r="M109" s="270" t="s">
        <v>246</v>
      </c>
      <c r="O109" s="259"/>
    </row>
    <row r="110" spans="1:80" ht="12.75">
      <c r="A110" s="260">
        <v>33</v>
      </c>
      <c r="B110" s="261" t="s">
        <v>247</v>
      </c>
      <c r="C110" s="262" t="s">
        <v>248</v>
      </c>
      <c r="D110" s="263" t="s">
        <v>12</v>
      </c>
      <c r="E110" s="264"/>
      <c r="F110" s="264">
        <v>0</v>
      </c>
      <c r="G110" s="265">
        <f>E110*F110</f>
        <v>0</v>
      </c>
      <c r="H110" s="266">
        <v>0</v>
      </c>
      <c r="I110" s="267">
        <f>E110*H110</f>
        <v>0</v>
      </c>
      <c r="J110" s="266"/>
      <c r="K110" s="267">
        <f>E110*J110</f>
        <v>0</v>
      </c>
      <c r="O110" s="259">
        <v>2</v>
      </c>
      <c r="AA110" s="232">
        <v>7</v>
      </c>
      <c r="AB110" s="232">
        <v>1002</v>
      </c>
      <c r="AC110" s="232">
        <v>5</v>
      </c>
      <c r="AZ110" s="232">
        <v>2</v>
      </c>
      <c r="BA110" s="232">
        <f>IF(AZ110=1,G110,0)</f>
        <v>0</v>
      </c>
      <c r="BB110" s="232">
        <f>IF(AZ110=2,G110,0)</f>
        <v>0</v>
      </c>
      <c r="BC110" s="232">
        <f>IF(AZ110=3,G110,0)</f>
        <v>0</v>
      </c>
      <c r="BD110" s="232">
        <f>IF(AZ110=4,G110,0)</f>
        <v>0</v>
      </c>
      <c r="BE110" s="232">
        <f>IF(AZ110=5,G110,0)</f>
        <v>0</v>
      </c>
      <c r="CA110" s="259">
        <v>7</v>
      </c>
      <c r="CB110" s="259">
        <v>1002</v>
      </c>
    </row>
    <row r="111" spans="1:57" ht="12.75">
      <c r="A111" s="277"/>
      <c r="B111" s="278" t="s">
        <v>100</v>
      </c>
      <c r="C111" s="279" t="s">
        <v>227</v>
      </c>
      <c r="D111" s="280"/>
      <c r="E111" s="281"/>
      <c r="F111" s="282"/>
      <c r="G111" s="283">
        <f>SUM(G96:G110)</f>
        <v>0</v>
      </c>
      <c r="H111" s="284"/>
      <c r="I111" s="285">
        <f>SUM(I96:I110)</f>
        <v>0</v>
      </c>
      <c r="J111" s="284"/>
      <c r="K111" s="285">
        <f>SUM(K96:K110)</f>
        <v>-0.824276</v>
      </c>
      <c r="O111" s="259">
        <v>4</v>
      </c>
      <c r="BA111" s="286">
        <f>SUM(BA96:BA110)</f>
        <v>0</v>
      </c>
      <c r="BB111" s="286">
        <f>SUM(BB96:BB110)</f>
        <v>0</v>
      </c>
      <c r="BC111" s="286">
        <f>SUM(BC96:BC110)</f>
        <v>0</v>
      </c>
      <c r="BD111" s="286">
        <f>SUM(BD96:BD110)</f>
        <v>0</v>
      </c>
      <c r="BE111" s="286">
        <f>SUM(BE96:BE110)</f>
        <v>0</v>
      </c>
    </row>
    <row r="112" spans="1:15" ht="12.75">
      <c r="A112" s="249" t="s">
        <v>97</v>
      </c>
      <c r="B112" s="250" t="s">
        <v>249</v>
      </c>
      <c r="C112" s="251" t="s">
        <v>250</v>
      </c>
      <c r="D112" s="252"/>
      <c r="E112" s="253"/>
      <c r="F112" s="253"/>
      <c r="G112" s="254"/>
      <c r="H112" s="255"/>
      <c r="I112" s="256"/>
      <c r="J112" s="257"/>
      <c r="K112" s="258"/>
      <c r="O112" s="259">
        <v>1</v>
      </c>
    </row>
    <row r="113" spans="1:80" ht="12.75">
      <c r="A113" s="260">
        <v>34</v>
      </c>
      <c r="B113" s="261" t="s">
        <v>252</v>
      </c>
      <c r="C113" s="262" t="s">
        <v>253</v>
      </c>
      <c r="D113" s="263" t="s">
        <v>115</v>
      </c>
      <c r="E113" s="264">
        <v>1353.089</v>
      </c>
      <c r="F113" s="264">
        <v>0</v>
      </c>
      <c r="G113" s="265">
        <f>E113*F113</f>
        <v>0</v>
      </c>
      <c r="H113" s="266">
        <v>0</v>
      </c>
      <c r="I113" s="267">
        <f>E113*H113</f>
        <v>0</v>
      </c>
      <c r="J113" s="266">
        <v>-0.042</v>
      </c>
      <c r="K113" s="267">
        <f>E113*J113</f>
        <v>-56.829738</v>
      </c>
      <c r="O113" s="259">
        <v>2</v>
      </c>
      <c r="AA113" s="232">
        <v>1</v>
      </c>
      <c r="AB113" s="232">
        <v>7</v>
      </c>
      <c r="AC113" s="232">
        <v>7</v>
      </c>
      <c r="AZ113" s="232">
        <v>2</v>
      </c>
      <c r="BA113" s="232">
        <f>IF(AZ113=1,G113,0)</f>
        <v>0</v>
      </c>
      <c r="BB113" s="232">
        <f>IF(AZ113=2,G113,0)</f>
        <v>0</v>
      </c>
      <c r="BC113" s="232">
        <f>IF(AZ113=3,G113,0)</f>
        <v>0</v>
      </c>
      <c r="BD113" s="232">
        <f>IF(AZ113=4,G113,0)</f>
        <v>0</v>
      </c>
      <c r="BE113" s="232">
        <f>IF(AZ113=5,G113,0)</f>
        <v>0</v>
      </c>
      <c r="CA113" s="259">
        <v>1</v>
      </c>
      <c r="CB113" s="259">
        <v>7</v>
      </c>
    </row>
    <row r="114" spans="1:15" ht="12.75">
      <c r="A114" s="268"/>
      <c r="B114" s="271"/>
      <c r="C114" s="333" t="s">
        <v>254</v>
      </c>
      <c r="D114" s="334"/>
      <c r="E114" s="272">
        <v>0</v>
      </c>
      <c r="F114" s="273"/>
      <c r="G114" s="274"/>
      <c r="H114" s="275"/>
      <c r="I114" s="269"/>
      <c r="J114" s="276"/>
      <c r="K114" s="269"/>
      <c r="M114" s="270" t="s">
        <v>254</v>
      </c>
      <c r="O114" s="259"/>
    </row>
    <row r="115" spans="1:15" ht="12.75">
      <c r="A115" s="268"/>
      <c r="B115" s="271"/>
      <c r="C115" s="333" t="s">
        <v>222</v>
      </c>
      <c r="D115" s="334"/>
      <c r="E115" s="272">
        <v>1353.089</v>
      </c>
      <c r="F115" s="273"/>
      <c r="G115" s="274"/>
      <c r="H115" s="275"/>
      <c r="I115" s="269"/>
      <c r="J115" s="276"/>
      <c r="K115" s="269"/>
      <c r="M115" s="297">
        <v>1353089</v>
      </c>
      <c r="O115" s="259"/>
    </row>
    <row r="116" spans="1:80" ht="12.75">
      <c r="A116" s="260">
        <v>35</v>
      </c>
      <c r="B116" s="261" t="s">
        <v>255</v>
      </c>
      <c r="C116" s="262" t="s">
        <v>256</v>
      </c>
      <c r="D116" s="263" t="s">
        <v>142</v>
      </c>
      <c r="E116" s="264">
        <v>73.3</v>
      </c>
      <c r="F116" s="264">
        <v>0</v>
      </c>
      <c r="G116" s="265">
        <f>E116*F116</f>
        <v>0</v>
      </c>
      <c r="H116" s="266">
        <v>0</v>
      </c>
      <c r="I116" s="267">
        <f>E116*H116</f>
        <v>0</v>
      </c>
      <c r="J116" s="266">
        <v>-0.023</v>
      </c>
      <c r="K116" s="267">
        <f>E116*J116</f>
        <v>-1.6859</v>
      </c>
      <c r="O116" s="259">
        <v>2</v>
      </c>
      <c r="AA116" s="232">
        <v>1</v>
      </c>
      <c r="AB116" s="232">
        <v>7</v>
      </c>
      <c r="AC116" s="232">
        <v>7</v>
      </c>
      <c r="AZ116" s="232">
        <v>2</v>
      </c>
      <c r="BA116" s="232">
        <f>IF(AZ116=1,G116,0)</f>
        <v>0</v>
      </c>
      <c r="BB116" s="232">
        <f>IF(AZ116=2,G116,0)</f>
        <v>0</v>
      </c>
      <c r="BC116" s="232">
        <f>IF(AZ116=3,G116,0)</f>
        <v>0</v>
      </c>
      <c r="BD116" s="232">
        <f>IF(AZ116=4,G116,0)</f>
        <v>0</v>
      </c>
      <c r="BE116" s="232">
        <f>IF(AZ116=5,G116,0)</f>
        <v>0</v>
      </c>
      <c r="CA116" s="259">
        <v>1</v>
      </c>
      <c r="CB116" s="259">
        <v>7</v>
      </c>
    </row>
    <row r="117" spans="1:15" ht="12.75">
      <c r="A117" s="268"/>
      <c r="B117" s="271"/>
      <c r="C117" s="333" t="s">
        <v>257</v>
      </c>
      <c r="D117" s="334"/>
      <c r="E117" s="272">
        <v>0</v>
      </c>
      <c r="F117" s="273"/>
      <c r="G117" s="274"/>
      <c r="H117" s="275"/>
      <c r="I117" s="269"/>
      <c r="J117" s="276"/>
      <c r="K117" s="269"/>
      <c r="M117" s="270" t="s">
        <v>257</v>
      </c>
      <c r="O117" s="259"/>
    </row>
    <row r="118" spans="1:15" ht="12.75">
      <c r="A118" s="268"/>
      <c r="B118" s="271"/>
      <c r="C118" s="333" t="s">
        <v>258</v>
      </c>
      <c r="D118" s="334"/>
      <c r="E118" s="272">
        <v>73.3</v>
      </c>
      <c r="F118" s="273"/>
      <c r="G118" s="274"/>
      <c r="H118" s="275"/>
      <c r="I118" s="269"/>
      <c r="J118" s="276"/>
      <c r="K118" s="269"/>
      <c r="M118" s="270" t="s">
        <v>258</v>
      </c>
      <c r="O118" s="259"/>
    </row>
    <row r="119" spans="1:80" ht="12.75">
      <c r="A119" s="260">
        <v>36</v>
      </c>
      <c r="B119" s="261" t="s">
        <v>259</v>
      </c>
      <c r="C119" s="262" t="s">
        <v>260</v>
      </c>
      <c r="D119" s="263" t="s">
        <v>12</v>
      </c>
      <c r="E119" s="264"/>
      <c r="F119" s="264">
        <v>0</v>
      </c>
      <c r="G119" s="265">
        <f>E119*F119</f>
        <v>0</v>
      </c>
      <c r="H119" s="266">
        <v>0</v>
      </c>
      <c r="I119" s="267">
        <f>E119*H119</f>
        <v>0</v>
      </c>
      <c r="J119" s="266"/>
      <c r="K119" s="267">
        <f>E119*J119</f>
        <v>0</v>
      </c>
      <c r="O119" s="259">
        <v>2</v>
      </c>
      <c r="AA119" s="232">
        <v>7</v>
      </c>
      <c r="AB119" s="232">
        <v>1002</v>
      </c>
      <c r="AC119" s="232">
        <v>5</v>
      </c>
      <c r="AZ119" s="232">
        <v>2</v>
      </c>
      <c r="BA119" s="232">
        <f>IF(AZ119=1,G119,0)</f>
        <v>0</v>
      </c>
      <c r="BB119" s="232">
        <f>IF(AZ119=2,G119,0)</f>
        <v>0</v>
      </c>
      <c r="BC119" s="232">
        <f>IF(AZ119=3,G119,0)</f>
        <v>0</v>
      </c>
      <c r="BD119" s="232">
        <f>IF(AZ119=4,G119,0)</f>
        <v>0</v>
      </c>
      <c r="BE119" s="232">
        <f>IF(AZ119=5,G119,0)</f>
        <v>0</v>
      </c>
      <c r="CA119" s="259">
        <v>7</v>
      </c>
      <c r="CB119" s="259">
        <v>1002</v>
      </c>
    </row>
    <row r="120" spans="1:57" ht="12.75">
      <c r="A120" s="277"/>
      <c r="B120" s="278" t="s">
        <v>100</v>
      </c>
      <c r="C120" s="279" t="s">
        <v>251</v>
      </c>
      <c r="D120" s="280"/>
      <c r="E120" s="281"/>
      <c r="F120" s="282"/>
      <c r="G120" s="283">
        <f>SUM(G112:G119)</f>
        <v>0</v>
      </c>
      <c r="H120" s="284"/>
      <c r="I120" s="285">
        <f>SUM(I112:I119)</f>
        <v>0</v>
      </c>
      <c r="J120" s="284"/>
      <c r="K120" s="285">
        <f>SUM(K112:K119)</f>
        <v>-58.515637999999996</v>
      </c>
      <c r="O120" s="259">
        <v>4</v>
      </c>
      <c r="BA120" s="286">
        <f>SUM(BA112:BA119)</f>
        <v>0</v>
      </c>
      <c r="BB120" s="286">
        <f>SUM(BB112:BB119)</f>
        <v>0</v>
      </c>
      <c r="BC120" s="286">
        <f>SUM(BC112:BC119)</f>
        <v>0</v>
      </c>
      <c r="BD120" s="286">
        <f>SUM(BD112:BD119)</f>
        <v>0</v>
      </c>
      <c r="BE120" s="286">
        <f>SUM(BE112:BE119)</f>
        <v>0</v>
      </c>
    </row>
    <row r="121" spans="1:15" ht="12.75">
      <c r="A121" s="249" t="s">
        <v>97</v>
      </c>
      <c r="B121" s="250" t="s">
        <v>261</v>
      </c>
      <c r="C121" s="251" t="s">
        <v>262</v>
      </c>
      <c r="D121" s="252"/>
      <c r="E121" s="253"/>
      <c r="F121" s="253"/>
      <c r="G121" s="254"/>
      <c r="H121" s="255"/>
      <c r="I121" s="256"/>
      <c r="J121" s="257"/>
      <c r="K121" s="258"/>
      <c r="O121" s="259">
        <v>1</v>
      </c>
    </row>
    <row r="122" spans="1:80" ht="12.75">
      <c r="A122" s="260">
        <v>37</v>
      </c>
      <c r="B122" s="261" t="s">
        <v>264</v>
      </c>
      <c r="C122" s="262" t="s">
        <v>265</v>
      </c>
      <c r="D122" s="263" t="s">
        <v>202</v>
      </c>
      <c r="E122" s="264">
        <v>2012.525349</v>
      </c>
      <c r="F122" s="264">
        <v>0</v>
      </c>
      <c r="G122" s="265">
        <f aca="true" t="shared" si="0" ref="G122:G127">E122*F122</f>
        <v>0</v>
      </c>
      <c r="H122" s="266">
        <v>0</v>
      </c>
      <c r="I122" s="267">
        <f aca="true" t="shared" si="1" ref="I122:I127">E122*H122</f>
        <v>0</v>
      </c>
      <c r="J122" s="266"/>
      <c r="K122" s="267">
        <f aca="true" t="shared" si="2" ref="K122:K127">E122*J122</f>
        <v>0</v>
      </c>
      <c r="O122" s="259">
        <v>2</v>
      </c>
      <c r="AA122" s="232">
        <v>8</v>
      </c>
      <c r="AB122" s="232">
        <v>0</v>
      </c>
      <c r="AC122" s="232">
        <v>3</v>
      </c>
      <c r="AZ122" s="232">
        <v>1</v>
      </c>
      <c r="BA122" s="232">
        <f aca="true" t="shared" si="3" ref="BA122:BA127">IF(AZ122=1,G122,0)</f>
        <v>0</v>
      </c>
      <c r="BB122" s="232">
        <f aca="true" t="shared" si="4" ref="BB122:BB127">IF(AZ122=2,G122,0)</f>
        <v>0</v>
      </c>
      <c r="BC122" s="232">
        <f aca="true" t="shared" si="5" ref="BC122:BC127">IF(AZ122=3,G122,0)</f>
        <v>0</v>
      </c>
      <c r="BD122" s="232">
        <f aca="true" t="shared" si="6" ref="BD122:BD127">IF(AZ122=4,G122,0)</f>
        <v>0</v>
      </c>
      <c r="BE122" s="232">
        <f aca="true" t="shared" si="7" ref="BE122:BE127">IF(AZ122=5,G122,0)</f>
        <v>0</v>
      </c>
      <c r="CA122" s="259">
        <v>8</v>
      </c>
      <c r="CB122" s="259">
        <v>0</v>
      </c>
    </row>
    <row r="123" spans="1:80" ht="22.5">
      <c r="A123" s="260">
        <v>38</v>
      </c>
      <c r="B123" s="261" t="s">
        <v>266</v>
      </c>
      <c r="C123" s="262" t="s">
        <v>267</v>
      </c>
      <c r="D123" s="263" t="s">
        <v>202</v>
      </c>
      <c r="E123" s="264">
        <v>18112.728141</v>
      </c>
      <c r="F123" s="264">
        <v>0</v>
      </c>
      <c r="G123" s="265">
        <f t="shared" si="0"/>
        <v>0</v>
      </c>
      <c r="H123" s="266">
        <v>0</v>
      </c>
      <c r="I123" s="267">
        <f t="shared" si="1"/>
        <v>0</v>
      </c>
      <c r="J123" s="266"/>
      <c r="K123" s="267">
        <f t="shared" si="2"/>
        <v>0</v>
      </c>
      <c r="O123" s="259">
        <v>2</v>
      </c>
      <c r="AA123" s="232">
        <v>8</v>
      </c>
      <c r="AB123" s="232">
        <v>0</v>
      </c>
      <c r="AC123" s="232">
        <v>3</v>
      </c>
      <c r="AZ123" s="232">
        <v>1</v>
      </c>
      <c r="BA123" s="232">
        <f t="shared" si="3"/>
        <v>0</v>
      </c>
      <c r="BB123" s="232">
        <f t="shared" si="4"/>
        <v>0</v>
      </c>
      <c r="BC123" s="232">
        <f t="shared" si="5"/>
        <v>0</v>
      </c>
      <c r="BD123" s="232">
        <f t="shared" si="6"/>
        <v>0</v>
      </c>
      <c r="BE123" s="232">
        <f t="shared" si="7"/>
        <v>0</v>
      </c>
      <c r="CA123" s="259">
        <v>8</v>
      </c>
      <c r="CB123" s="259">
        <v>0</v>
      </c>
    </row>
    <row r="124" spans="1:80" ht="12.75">
      <c r="A124" s="260">
        <v>39</v>
      </c>
      <c r="B124" s="261" t="s">
        <v>268</v>
      </c>
      <c r="C124" s="262" t="s">
        <v>269</v>
      </c>
      <c r="D124" s="263" t="s">
        <v>202</v>
      </c>
      <c r="E124" s="264">
        <v>2012.525349</v>
      </c>
      <c r="F124" s="264">
        <v>0</v>
      </c>
      <c r="G124" s="265">
        <f t="shared" si="0"/>
        <v>0</v>
      </c>
      <c r="H124" s="266">
        <v>0</v>
      </c>
      <c r="I124" s="267">
        <f t="shared" si="1"/>
        <v>0</v>
      </c>
      <c r="J124" s="266"/>
      <c r="K124" s="267">
        <f t="shared" si="2"/>
        <v>0</v>
      </c>
      <c r="O124" s="259">
        <v>2</v>
      </c>
      <c r="AA124" s="232">
        <v>8</v>
      </c>
      <c r="AB124" s="232">
        <v>0</v>
      </c>
      <c r="AC124" s="232">
        <v>3</v>
      </c>
      <c r="AZ124" s="232">
        <v>1</v>
      </c>
      <c r="BA124" s="232">
        <f t="shared" si="3"/>
        <v>0</v>
      </c>
      <c r="BB124" s="232">
        <f t="shared" si="4"/>
        <v>0</v>
      </c>
      <c r="BC124" s="232">
        <f t="shared" si="5"/>
        <v>0</v>
      </c>
      <c r="BD124" s="232">
        <f t="shared" si="6"/>
        <v>0</v>
      </c>
      <c r="BE124" s="232">
        <f t="shared" si="7"/>
        <v>0</v>
      </c>
      <c r="CA124" s="259">
        <v>8</v>
      </c>
      <c r="CB124" s="259">
        <v>0</v>
      </c>
    </row>
    <row r="125" spans="1:80" ht="12.75">
      <c r="A125" s="260">
        <v>40</v>
      </c>
      <c r="B125" s="261" t="s">
        <v>270</v>
      </c>
      <c r="C125" s="262" t="s">
        <v>271</v>
      </c>
      <c r="D125" s="263" t="s">
        <v>202</v>
      </c>
      <c r="E125" s="264">
        <v>8050.101396</v>
      </c>
      <c r="F125" s="264">
        <v>0</v>
      </c>
      <c r="G125" s="265">
        <f t="shared" si="0"/>
        <v>0</v>
      </c>
      <c r="H125" s="266">
        <v>0</v>
      </c>
      <c r="I125" s="267">
        <f t="shared" si="1"/>
        <v>0</v>
      </c>
      <c r="J125" s="266"/>
      <c r="K125" s="267">
        <f t="shared" si="2"/>
        <v>0</v>
      </c>
      <c r="O125" s="259">
        <v>2</v>
      </c>
      <c r="AA125" s="232">
        <v>8</v>
      </c>
      <c r="AB125" s="232">
        <v>0</v>
      </c>
      <c r="AC125" s="232">
        <v>3</v>
      </c>
      <c r="AZ125" s="232">
        <v>1</v>
      </c>
      <c r="BA125" s="232">
        <f t="shared" si="3"/>
        <v>0</v>
      </c>
      <c r="BB125" s="232">
        <f t="shared" si="4"/>
        <v>0</v>
      </c>
      <c r="BC125" s="232">
        <f t="shared" si="5"/>
        <v>0</v>
      </c>
      <c r="BD125" s="232">
        <f t="shared" si="6"/>
        <v>0</v>
      </c>
      <c r="BE125" s="232">
        <f t="shared" si="7"/>
        <v>0</v>
      </c>
      <c r="CA125" s="259">
        <v>8</v>
      </c>
      <c r="CB125" s="259">
        <v>0</v>
      </c>
    </row>
    <row r="126" spans="1:80" ht="12.75">
      <c r="A126" s="260">
        <v>41</v>
      </c>
      <c r="B126" s="261" t="s">
        <v>272</v>
      </c>
      <c r="C126" s="262" t="s">
        <v>273</v>
      </c>
      <c r="D126" s="263" t="s">
        <v>202</v>
      </c>
      <c r="E126" s="264">
        <v>2012.525349</v>
      </c>
      <c r="F126" s="264">
        <v>0</v>
      </c>
      <c r="G126" s="265">
        <f t="shared" si="0"/>
        <v>0</v>
      </c>
      <c r="H126" s="266">
        <v>0</v>
      </c>
      <c r="I126" s="267">
        <f t="shared" si="1"/>
        <v>0</v>
      </c>
      <c r="J126" s="266"/>
      <c r="K126" s="267">
        <f t="shared" si="2"/>
        <v>0</v>
      </c>
      <c r="O126" s="259">
        <v>2</v>
      </c>
      <c r="AA126" s="232">
        <v>8</v>
      </c>
      <c r="AB126" s="232">
        <v>0</v>
      </c>
      <c r="AC126" s="232">
        <v>3</v>
      </c>
      <c r="AZ126" s="232">
        <v>1</v>
      </c>
      <c r="BA126" s="232">
        <f t="shared" si="3"/>
        <v>0</v>
      </c>
      <c r="BB126" s="232">
        <f t="shared" si="4"/>
        <v>0</v>
      </c>
      <c r="BC126" s="232">
        <f t="shared" si="5"/>
        <v>0</v>
      </c>
      <c r="BD126" s="232">
        <f t="shared" si="6"/>
        <v>0</v>
      </c>
      <c r="BE126" s="232">
        <f t="shared" si="7"/>
        <v>0</v>
      </c>
      <c r="CA126" s="259">
        <v>8</v>
      </c>
      <c r="CB126" s="259">
        <v>0</v>
      </c>
    </row>
    <row r="127" spans="1:80" ht="22.5">
      <c r="A127" s="260">
        <v>42</v>
      </c>
      <c r="B127" s="261" t="s">
        <v>274</v>
      </c>
      <c r="C127" s="262" t="s">
        <v>275</v>
      </c>
      <c r="D127" s="263" t="s">
        <v>202</v>
      </c>
      <c r="E127" s="264">
        <v>2012.525349</v>
      </c>
      <c r="F127" s="264">
        <v>0</v>
      </c>
      <c r="G127" s="265">
        <f t="shared" si="0"/>
        <v>0</v>
      </c>
      <c r="H127" s="266">
        <v>0</v>
      </c>
      <c r="I127" s="267">
        <f t="shared" si="1"/>
        <v>0</v>
      </c>
      <c r="J127" s="266"/>
      <c r="K127" s="267">
        <f t="shared" si="2"/>
        <v>0</v>
      </c>
      <c r="O127" s="259">
        <v>2</v>
      </c>
      <c r="AA127" s="232">
        <v>8</v>
      </c>
      <c r="AB127" s="232">
        <v>0</v>
      </c>
      <c r="AC127" s="232">
        <v>3</v>
      </c>
      <c r="AZ127" s="232">
        <v>1</v>
      </c>
      <c r="BA127" s="232">
        <f t="shared" si="3"/>
        <v>0</v>
      </c>
      <c r="BB127" s="232">
        <f t="shared" si="4"/>
        <v>0</v>
      </c>
      <c r="BC127" s="232">
        <f t="shared" si="5"/>
        <v>0</v>
      </c>
      <c r="BD127" s="232">
        <f t="shared" si="6"/>
        <v>0</v>
      </c>
      <c r="BE127" s="232">
        <f t="shared" si="7"/>
        <v>0</v>
      </c>
      <c r="CA127" s="259">
        <v>8</v>
      </c>
      <c r="CB127" s="259">
        <v>0</v>
      </c>
    </row>
    <row r="128" spans="1:57" ht="12.75">
      <c r="A128" s="277"/>
      <c r="B128" s="278" t="s">
        <v>100</v>
      </c>
      <c r="C128" s="279" t="s">
        <v>263</v>
      </c>
      <c r="D128" s="280"/>
      <c r="E128" s="281"/>
      <c r="F128" s="282"/>
      <c r="G128" s="283">
        <f>SUM(G121:G127)</f>
        <v>0</v>
      </c>
      <c r="H128" s="284"/>
      <c r="I128" s="285">
        <f>SUM(I121:I127)</f>
        <v>0</v>
      </c>
      <c r="J128" s="284"/>
      <c r="K128" s="285">
        <f>SUM(K121:K127)</f>
        <v>0</v>
      </c>
      <c r="O128" s="259">
        <v>4</v>
      </c>
      <c r="BA128" s="286">
        <f>SUM(BA121:BA127)</f>
        <v>0</v>
      </c>
      <c r="BB128" s="286">
        <f>SUM(BB121:BB127)</f>
        <v>0</v>
      </c>
      <c r="BC128" s="286">
        <f>SUM(BC121:BC127)</f>
        <v>0</v>
      </c>
      <c r="BD128" s="286">
        <f>SUM(BD121:BD127)</f>
        <v>0</v>
      </c>
      <c r="BE128" s="286">
        <f>SUM(BE121:BE127)</f>
        <v>0</v>
      </c>
    </row>
    <row r="129" ht="12.75">
      <c r="E129" s="232"/>
    </row>
    <row r="130" ht="12.75">
      <c r="E130" s="232"/>
    </row>
    <row r="131" ht="12.75">
      <c r="E131" s="232"/>
    </row>
    <row r="132" ht="12.75">
      <c r="E132" s="232"/>
    </row>
    <row r="133" ht="12.75">
      <c r="E133" s="232"/>
    </row>
    <row r="134" ht="12.75">
      <c r="E134" s="232"/>
    </row>
    <row r="135" ht="12.75">
      <c r="E135" s="232"/>
    </row>
    <row r="136" ht="12.75">
      <c r="E136" s="232"/>
    </row>
    <row r="137" ht="12.75">
      <c r="E137" s="232"/>
    </row>
    <row r="138" ht="12.75">
      <c r="E138" s="232"/>
    </row>
    <row r="139" ht="12.75">
      <c r="E139" s="232"/>
    </row>
    <row r="140" ht="12.75">
      <c r="E140" s="232"/>
    </row>
    <row r="141" ht="12.75">
      <c r="E141" s="232"/>
    </row>
    <row r="142" ht="12.75">
      <c r="E142" s="232"/>
    </row>
    <row r="143" ht="12.75">
      <c r="E143" s="232"/>
    </row>
    <row r="144" ht="12.75">
      <c r="E144" s="232"/>
    </row>
    <row r="145" ht="12.75">
      <c r="E145" s="232"/>
    </row>
    <row r="146" ht="12.75">
      <c r="E146" s="232"/>
    </row>
    <row r="147" ht="12.75">
      <c r="E147" s="232"/>
    </row>
    <row r="148" ht="12.75">
      <c r="E148" s="232"/>
    </row>
    <row r="149" ht="12.75">
      <c r="E149" s="232"/>
    </row>
    <row r="150" ht="12.75">
      <c r="E150" s="232"/>
    </row>
    <row r="151" ht="12.75">
      <c r="E151" s="232"/>
    </row>
    <row r="152" spans="1:7" ht="12.75">
      <c r="A152" s="276"/>
      <c r="B152" s="276"/>
      <c r="C152" s="276"/>
      <c r="D152" s="276"/>
      <c r="E152" s="276"/>
      <c r="F152" s="276"/>
      <c r="G152" s="276"/>
    </row>
    <row r="153" spans="1:7" ht="12.75">
      <c r="A153" s="276"/>
      <c r="B153" s="276"/>
      <c r="C153" s="276"/>
      <c r="D153" s="276"/>
      <c r="E153" s="276"/>
      <c r="F153" s="276"/>
      <c r="G153" s="276"/>
    </row>
    <row r="154" spans="1:7" ht="12.75">
      <c r="A154" s="276"/>
      <c r="B154" s="276"/>
      <c r="C154" s="276"/>
      <c r="D154" s="276"/>
      <c r="E154" s="276"/>
      <c r="F154" s="276"/>
      <c r="G154" s="276"/>
    </row>
    <row r="155" spans="1:7" ht="12.75">
      <c r="A155" s="276"/>
      <c r="B155" s="276"/>
      <c r="C155" s="276"/>
      <c r="D155" s="276"/>
      <c r="E155" s="276"/>
      <c r="F155" s="276"/>
      <c r="G155" s="276"/>
    </row>
    <row r="156" ht="12.75">
      <c r="E156" s="232"/>
    </row>
    <row r="157" ht="12.75">
      <c r="E157" s="232"/>
    </row>
    <row r="158" ht="12.75">
      <c r="E158" s="232"/>
    </row>
    <row r="159" ht="12.75">
      <c r="E159" s="232"/>
    </row>
    <row r="160" ht="12.75">
      <c r="E160" s="232"/>
    </row>
    <row r="161" ht="12.75">
      <c r="E161" s="232"/>
    </row>
    <row r="162" ht="12.75">
      <c r="E162" s="232"/>
    </row>
    <row r="163" ht="12.75">
      <c r="E163" s="232"/>
    </row>
    <row r="164" ht="12.75">
      <c r="E164" s="232"/>
    </row>
    <row r="165" ht="12.75">
      <c r="E165" s="232"/>
    </row>
    <row r="166" ht="12.75">
      <c r="E166" s="232"/>
    </row>
    <row r="167" ht="12.75">
      <c r="E167" s="232"/>
    </row>
    <row r="168" ht="12.75">
      <c r="E168" s="232"/>
    </row>
    <row r="169" ht="12.75">
      <c r="E169" s="232"/>
    </row>
    <row r="170" ht="12.75">
      <c r="E170" s="232"/>
    </row>
    <row r="171" ht="12.75">
      <c r="E171" s="232"/>
    </row>
    <row r="172" ht="12.75">
      <c r="E172" s="232"/>
    </row>
    <row r="173" ht="12.75">
      <c r="E173" s="232"/>
    </row>
    <row r="174" ht="12.75">
      <c r="E174" s="232"/>
    </row>
    <row r="175" ht="12.75">
      <c r="E175" s="232"/>
    </row>
    <row r="176" ht="12.75">
      <c r="E176" s="232"/>
    </row>
    <row r="177" ht="12.75">
      <c r="E177" s="232"/>
    </row>
    <row r="178" ht="12.75">
      <c r="E178" s="232"/>
    </row>
    <row r="179" ht="12.75">
      <c r="E179" s="232"/>
    </row>
    <row r="180" ht="12.75">
      <c r="E180" s="232"/>
    </row>
    <row r="181" ht="12.75">
      <c r="E181" s="232"/>
    </row>
    <row r="182" ht="12.75">
      <c r="E182" s="232"/>
    </row>
    <row r="183" ht="12.75">
      <c r="E183" s="232"/>
    </row>
    <row r="184" ht="12.75">
      <c r="E184" s="232"/>
    </row>
    <row r="185" ht="12.75">
      <c r="E185" s="232"/>
    </row>
    <row r="186" ht="12.75">
      <c r="E186" s="232"/>
    </row>
    <row r="187" spans="1:2" ht="12.75">
      <c r="A187" s="287"/>
      <c r="B187" s="287"/>
    </row>
    <row r="188" spans="1:7" ht="12.75">
      <c r="A188" s="276"/>
      <c r="B188" s="276"/>
      <c r="C188" s="288"/>
      <c r="D188" s="288"/>
      <c r="E188" s="289"/>
      <c r="F188" s="288"/>
      <c r="G188" s="290"/>
    </row>
    <row r="189" spans="1:7" ht="12.75">
      <c r="A189" s="291"/>
      <c r="B189" s="291"/>
      <c r="C189" s="276"/>
      <c r="D189" s="276"/>
      <c r="E189" s="292"/>
      <c r="F189" s="276"/>
      <c r="G189" s="276"/>
    </row>
    <row r="190" spans="1:7" ht="12.75">
      <c r="A190" s="276"/>
      <c r="B190" s="276"/>
      <c r="C190" s="276"/>
      <c r="D190" s="276"/>
      <c r="E190" s="292"/>
      <c r="F190" s="276"/>
      <c r="G190" s="276"/>
    </row>
    <row r="191" spans="1:7" ht="12.75">
      <c r="A191" s="276"/>
      <c r="B191" s="276"/>
      <c r="C191" s="276"/>
      <c r="D191" s="276"/>
      <c r="E191" s="292"/>
      <c r="F191" s="276"/>
      <c r="G191" s="276"/>
    </row>
    <row r="192" spans="1:7" ht="12.75">
      <c r="A192" s="276"/>
      <c r="B192" s="276"/>
      <c r="C192" s="276"/>
      <c r="D192" s="276"/>
      <c r="E192" s="292"/>
      <c r="F192" s="276"/>
      <c r="G192" s="276"/>
    </row>
    <row r="193" spans="1:7" ht="12.75">
      <c r="A193" s="276"/>
      <c r="B193" s="276"/>
      <c r="C193" s="276"/>
      <c r="D193" s="276"/>
      <c r="E193" s="292"/>
      <c r="F193" s="276"/>
      <c r="G193" s="276"/>
    </row>
    <row r="194" spans="1:7" ht="12.75">
      <c r="A194" s="276"/>
      <c r="B194" s="276"/>
      <c r="C194" s="276"/>
      <c r="D194" s="276"/>
      <c r="E194" s="292"/>
      <c r="F194" s="276"/>
      <c r="G194" s="276"/>
    </row>
    <row r="195" spans="1:7" ht="12.75">
      <c r="A195" s="276"/>
      <c r="B195" s="276"/>
      <c r="C195" s="276"/>
      <c r="D195" s="276"/>
      <c r="E195" s="292"/>
      <c r="F195" s="276"/>
      <c r="G195" s="276"/>
    </row>
    <row r="196" spans="1:7" ht="12.75">
      <c r="A196" s="276"/>
      <c r="B196" s="276"/>
      <c r="C196" s="276"/>
      <c r="D196" s="276"/>
      <c r="E196" s="292"/>
      <c r="F196" s="276"/>
      <c r="G196" s="276"/>
    </row>
    <row r="197" spans="1:7" ht="12.75">
      <c r="A197" s="276"/>
      <c r="B197" s="276"/>
      <c r="C197" s="276"/>
      <c r="D197" s="276"/>
      <c r="E197" s="292"/>
      <c r="F197" s="276"/>
      <c r="G197" s="276"/>
    </row>
    <row r="198" spans="1:7" ht="12.75">
      <c r="A198" s="276"/>
      <c r="B198" s="276"/>
      <c r="C198" s="276"/>
      <c r="D198" s="276"/>
      <c r="E198" s="292"/>
      <c r="F198" s="276"/>
      <c r="G198" s="276"/>
    </row>
    <row r="199" spans="1:7" ht="12.75">
      <c r="A199" s="276"/>
      <c r="B199" s="276"/>
      <c r="C199" s="276"/>
      <c r="D199" s="276"/>
      <c r="E199" s="292"/>
      <c r="F199" s="276"/>
      <c r="G199" s="276"/>
    </row>
    <row r="200" spans="1:7" ht="12.75">
      <c r="A200" s="276"/>
      <c r="B200" s="276"/>
      <c r="C200" s="276"/>
      <c r="D200" s="276"/>
      <c r="E200" s="292"/>
      <c r="F200" s="276"/>
      <c r="G200" s="276"/>
    </row>
    <row r="201" spans="1:7" ht="12.75">
      <c r="A201" s="276"/>
      <c r="B201" s="276"/>
      <c r="C201" s="276"/>
      <c r="D201" s="276"/>
      <c r="E201" s="292"/>
      <c r="F201" s="276"/>
      <c r="G201" s="276"/>
    </row>
  </sheetData>
  <sheetProtection/>
  <mergeCells count="66">
    <mergeCell ref="C19:D19"/>
    <mergeCell ref="C20:D20"/>
    <mergeCell ref="A1:G1"/>
    <mergeCell ref="A3:B3"/>
    <mergeCell ref="A4:B4"/>
    <mergeCell ref="E4:G4"/>
    <mergeCell ref="C9:D9"/>
    <mergeCell ref="C10:D10"/>
    <mergeCell ref="C11:D11"/>
    <mergeCell ref="C12:D12"/>
    <mergeCell ref="C14:D14"/>
    <mergeCell ref="C15:D15"/>
    <mergeCell ref="C16:D16"/>
    <mergeCell ref="C17:D17"/>
    <mergeCell ref="C40:D40"/>
    <mergeCell ref="C41:D41"/>
    <mergeCell ref="C21:D21"/>
    <mergeCell ref="C22:D22"/>
    <mergeCell ref="C26:D26"/>
    <mergeCell ref="C27:D27"/>
    <mergeCell ref="C28:D28"/>
    <mergeCell ref="C29:D29"/>
    <mergeCell ref="C31:D31"/>
    <mergeCell ref="C32:D32"/>
    <mergeCell ref="C34:D34"/>
    <mergeCell ref="C35:D35"/>
    <mergeCell ref="C37:D37"/>
    <mergeCell ref="C38:D38"/>
    <mergeCell ref="C58:D58"/>
    <mergeCell ref="C60:D60"/>
    <mergeCell ref="C43:D43"/>
    <mergeCell ref="C44:D44"/>
    <mergeCell ref="C46:D46"/>
    <mergeCell ref="C47:D47"/>
    <mergeCell ref="C49:D49"/>
    <mergeCell ref="C51:D51"/>
    <mergeCell ref="C52:D52"/>
    <mergeCell ref="C55:D55"/>
    <mergeCell ref="C56:D56"/>
    <mergeCell ref="C57:D57"/>
    <mergeCell ref="C82:D82"/>
    <mergeCell ref="C62:D62"/>
    <mergeCell ref="C64:D64"/>
    <mergeCell ref="C66:D66"/>
    <mergeCell ref="C67:D67"/>
    <mergeCell ref="C68:D68"/>
    <mergeCell ref="C69:D69"/>
    <mergeCell ref="C75:D75"/>
    <mergeCell ref="C79:D79"/>
    <mergeCell ref="C80:D80"/>
    <mergeCell ref="C81:D81"/>
    <mergeCell ref="C105:D105"/>
    <mergeCell ref="C107:D107"/>
    <mergeCell ref="C109:D109"/>
    <mergeCell ref="C89:D89"/>
    <mergeCell ref="C90:D90"/>
    <mergeCell ref="C92:D92"/>
    <mergeCell ref="C93:D93"/>
    <mergeCell ref="C98:D98"/>
    <mergeCell ref="C99:D99"/>
    <mergeCell ref="C101:D101"/>
    <mergeCell ref="C102:D102"/>
    <mergeCell ref="C114:D114"/>
    <mergeCell ref="C115:D115"/>
    <mergeCell ref="C117:D117"/>
    <mergeCell ref="C118:D1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zoomScalePageLayoutView="0" workbookViewId="0" topLeftCell="A4">
      <selection activeCell="F30" sqref="F30:G3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287</v>
      </c>
      <c r="D2" s="97" t="s">
        <v>290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287</v>
      </c>
      <c r="B5" s="110"/>
      <c r="C5" s="111" t="s">
        <v>288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22" t="s">
        <v>285</v>
      </c>
      <c r="D8" s="322"/>
      <c r="E8" s="32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22"/>
      <c r="D9" s="322"/>
      <c r="E9" s="323"/>
      <c r="F9" s="105"/>
      <c r="G9" s="126"/>
      <c r="H9" s="127"/>
    </row>
    <row r="10" spans="1:8" ht="12.75">
      <c r="A10" s="121" t="s">
        <v>43</v>
      </c>
      <c r="B10" s="105"/>
      <c r="C10" s="322" t="s">
        <v>284</v>
      </c>
      <c r="D10" s="322"/>
      <c r="E10" s="322"/>
      <c r="F10" s="128"/>
      <c r="G10" s="129"/>
      <c r="H10" s="130"/>
    </row>
    <row r="11" spans="1:57" ht="13.5" customHeight="1">
      <c r="A11" s="121" t="s">
        <v>44</v>
      </c>
      <c r="B11" s="105"/>
      <c r="C11" s="322"/>
      <c r="D11" s="322"/>
      <c r="E11" s="32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299"/>
      <c r="D12" s="299"/>
      <c r="E12" s="299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 02 SO 02 Rek'!E16</f>
        <v>0</v>
      </c>
      <c r="D15" s="149" t="str">
        <f>'SO 02 SO 02 Rek'!A21</f>
        <v>Ztížené výrobní podmínky</v>
      </c>
      <c r="E15" s="150"/>
      <c r="F15" s="151"/>
      <c r="G15" s="148">
        <f>'SO 02 SO 02 Rek'!I21</f>
        <v>0</v>
      </c>
    </row>
    <row r="16" spans="1:7" ht="15.75" customHeight="1">
      <c r="A16" s="146" t="s">
        <v>52</v>
      </c>
      <c r="B16" s="147" t="s">
        <v>53</v>
      </c>
      <c r="C16" s="148">
        <f>'SO 02 SO 02 Rek'!F16</f>
        <v>0</v>
      </c>
      <c r="D16" s="101" t="str">
        <f>'SO 02 SO 02 Rek'!A22</f>
        <v>Oborová přirážka</v>
      </c>
      <c r="E16" s="152"/>
      <c r="F16" s="153"/>
      <c r="G16" s="148">
        <f>'SO 02 SO 02 Rek'!I22</f>
        <v>0</v>
      </c>
    </row>
    <row r="17" spans="1:7" ht="15.75" customHeight="1">
      <c r="A17" s="146" t="s">
        <v>54</v>
      </c>
      <c r="B17" s="147" t="s">
        <v>55</v>
      </c>
      <c r="C17" s="148">
        <f>'SO 02 SO 02 Rek'!H16</f>
        <v>0</v>
      </c>
      <c r="D17" s="101" t="str">
        <f>'SO 02 SO 02 Rek'!A23</f>
        <v>Přesun stavebních kapacit</v>
      </c>
      <c r="E17" s="152"/>
      <c r="F17" s="153"/>
      <c r="G17" s="148">
        <f>'SO 02 SO 02 Rek'!I23</f>
        <v>0</v>
      </c>
    </row>
    <row r="18" spans="1:7" ht="15.75" customHeight="1">
      <c r="A18" s="154" t="s">
        <v>56</v>
      </c>
      <c r="B18" s="155" t="s">
        <v>57</v>
      </c>
      <c r="C18" s="148">
        <f>'SO 02 SO 02 Rek'!G16</f>
        <v>0</v>
      </c>
      <c r="D18" s="101" t="str">
        <f>'SO 02 SO 02 Rek'!A24</f>
        <v>Mimostaveništní doprava</v>
      </c>
      <c r="E18" s="152"/>
      <c r="F18" s="153"/>
      <c r="G18" s="148">
        <f>'SO 02 SO 02 Rek'!I24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'SO 02 SO 02 Rek'!A25</f>
        <v>Zařízení staveniště</v>
      </c>
      <c r="E19" s="152"/>
      <c r="F19" s="153"/>
      <c r="G19" s="148">
        <f>'SO 02 SO 02 Rek'!I25</f>
        <v>0</v>
      </c>
    </row>
    <row r="20" spans="1:7" ht="15.75" customHeight="1">
      <c r="A20" s="156"/>
      <c r="B20" s="147"/>
      <c r="C20" s="148"/>
      <c r="D20" s="101" t="str">
        <f>'SO 02 SO 02 Rek'!A26</f>
        <v>Provoz investora</v>
      </c>
      <c r="E20" s="152"/>
      <c r="F20" s="153"/>
      <c r="G20" s="148">
        <f>'SO 02 SO 02 Rek'!I26</f>
        <v>0</v>
      </c>
    </row>
    <row r="21" spans="1:7" ht="15.75" customHeight="1">
      <c r="A21" s="156" t="s">
        <v>29</v>
      </c>
      <c r="B21" s="147"/>
      <c r="C21" s="148">
        <f>'SO 02 SO 02 Rek'!I16</f>
        <v>0</v>
      </c>
      <c r="D21" s="101" t="str">
        <f>'SO 02 SO 02 Rek'!A27</f>
        <v>Kompletační činnost (IČD)</v>
      </c>
      <c r="E21" s="152"/>
      <c r="F21" s="153"/>
      <c r="G21" s="148">
        <f>'SO 02 SO 02 Rek'!I27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00" t="s">
        <v>61</v>
      </c>
      <c r="B23" s="321"/>
      <c r="C23" s="158">
        <f>C22+G23</f>
        <v>0</v>
      </c>
      <c r="D23" s="159" t="s">
        <v>62</v>
      </c>
      <c r="E23" s="160"/>
      <c r="F23" s="161"/>
      <c r="G23" s="148">
        <f>'SO 02 SO 02 Rek'!H29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20</v>
      </c>
      <c r="D30" s="176" t="s">
        <v>70</v>
      </c>
      <c r="E30" s="178"/>
      <c r="F30" s="316">
        <f>C23-F32</f>
        <v>0</v>
      </c>
      <c r="G30" s="317"/>
    </row>
    <row r="31" spans="1:7" ht="12.75">
      <c r="A31" s="175" t="s">
        <v>71</v>
      </c>
      <c r="B31" s="176"/>
      <c r="C31" s="177">
        <f>C30</f>
        <v>20</v>
      </c>
      <c r="D31" s="176" t="s">
        <v>72</v>
      </c>
      <c r="E31" s="178"/>
      <c r="F31" s="316">
        <f>ROUND(PRODUCT(F30,C31/100),0)</f>
        <v>0</v>
      </c>
      <c r="G31" s="31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6">
        <v>0</v>
      </c>
      <c r="G32" s="31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6">
        <f>ROUND(PRODUCT(F32,C33/100),0)</f>
        <v>0</v>
      </c>
      <c r="G33" s="31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8">
        <f>ROUND(SUM(F30:F33),0)</f>
        <v>0</v>
      </c>
      <c r="G34" s="31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0"/>
      <c r="C37" s="320"/>
      <c r="D37" s="320"/>
      <c r="E37" s="320"/>
      <c r="F37" s="320"/>
      <c r="G37" s="320"/>
      <c r="H37" s="1" t="s">
        <v>1</v>
      </c>
    </row>
    <row r="38" spans="1:8" ht="12.75" customHeight="1">
      <c r="A38" s="185"/>
      <c r="B38" s="320"/>
      <c r="C38" s="320"/>
      <c r="D38" s="320"/>
      <c r="E38" s="320"/>
      <c r="F38" s="320"/>
      <c r="G38" s="320"/>
      <c r="H38" s="1" t="s">
        <v>1</v>
      </c>
    </row>
    <row r="39" spans="1:8" ht="12.75">
      <c r="A39" s="185"/>
      <c r="B39" s="320"/>
      <c r="C39" s="320"/>
      <c r="D39" s="320"/>
      <c r="E39" s="320"/>
      <c r="F39" s="320"/>
      <c r="G39" s="320"/>
      <c r="H39" s="1" t="s">
        <v>1</v>
      </c>
    </row>
    <row r="40" spans="1:8" ht="12.75">
      <c r="A40" s="185"/>
      <c r="B40" s="320"/>
      <c r="C40" s="320"/>
      <c r="D40" s="320"/>
      <c r="E40" s="320"/>
      <c r="F40" s="320"/>
      <c r="G40" s="320"/>
      <c r="H40" s="1" t="s">
        <v>1</v>
      </c>
    </row>
    <row r="41" spans="1:8" ht="12.75">
      <c r="A41" s="185"/>
      <c r="B41" s="320"/>
      <c r="C41" s="320"/>
      <c r="D41" s="320"/>
      <c r="E41" s="320"/>
      <c r="F41" s="320"/>
      <c r="G41" s="320"/>
      <c r="H41" s="1" t="s">
        <v>1</v>
      </c>
    </row>
    <row r="42" spans="1:8" ht="12.75">
      <c r="A42" s="185"/>
      <c r="B42" s="320"/>
      <c r="C42" s="320"/>
      <c r="D42" s="320"/>
      <c r="E42" s="320"/>
      <c r="F42" s="320"/>
      <c r="G42" s="320"/>
      <c r="H42" s="1" t="s">
        <v>1</v>
      </c>
    </row>
    <row r="43" spans="1:8" ht="12.75">
      <c r="A43" s="185"/>
      <c r="B43" s="320"/>
      <c r="C43" s="320"/>
      <c r="D43" s="320"/>
      <c r="E43" s="320"/>
      <c r="F43" s="320"/>
      <c r="G43" s="320"/>
      <c r="H43" s="1" t="s">
        <v>1</v>
      </c>
    </row>
    <row r="44" spans="1:8" ht="12.75" customHeight="1">
      <c r="A44" s="185"/>
      <c r="B44" s="320"/>
      <c r="C44" s="320"/>
      <c r="D44" s="320"/>
      <c r="E44" s="320"/>
      <c r="F44" s="320"/>
      <c r="G44" s="320"/>
      <c r="H44" s="1" t="s">
        <v>1</v>
      </c>
    </row>
    <row r="45" spans="1:8" ht="12.75" customHeight="1">
      <c r="A45" s="185"/>
      <c r="B45" s="320"/>
      <c r="C45" s="320"/>
      <c r="D45" s="320"/>
      <c r="E45" s="320"/>
      <c r="F45" s="320"/>
      <c r="G45" s="320"/>
      <c r="H45" s="1" t="s">
        <v>1</v>
      </c>
    </row>
    <row r="46" spans="2:7" ht="12.75">
      <c r="B46" s="315"/>
      <c r="C46" s="315"/>
      <c r="D46" s="315"/>
      <c r="E46" s="315"/>
      <c r="F46" s="315"/>
      <c r="G46" s="315"/>
    </row>
    <row r="47" spans="2:7" ht="12.75">
      <c r="B47" s="315"/>
      <c r="C47" s="315"/>
      <c r="D47" s="315"/>
      <c r="E47" s="315"/>
      <c r="F47" s="315"/>
      <c r="G47" s="315"/>
    </row>
    <row r="48" spans="2:7" ht="12.75">
      <c r="B48" s="315"/>
      <c r="C48" s="315"/>
      <c r="D48" s="315"/>
      <c r="E48" s="315"/>
      <c r="F48" s="315"/>
      <c r="G48" s="315"/>
    </row>
    <row r="49" spans="2:7" ht="12.75">
      <c r="B49" s="315"/>
      <c r="C49" s="315"/>
      <c r="D49" s="315"/>
      <c r="E49" s="315"/>
      <c r="F49" s="315"/>
      <c r="G49" s="315"/>
    </row>
    <row r="50" spans="2:7" ht="12.75">
      <c r="B50" s="315"/>
      <c r="C50" s="315"/>
      <c r="D50" s="315"/>
      <c r="E50" s="315"/>
      <c r="F50" s="315"/>
      <c r="G50" s="315"/>
    </row>
    <row r="51" spans="2:7" ht="12.75">
      <c r="B51" s="315"/>
      <c r="C51" s="315"/>
      <c r="D51" s="315"/>
      <c r="E51" s="315"/>
      <c r="F51" s="315"/>
      <c r="G51" s="315"/>
    </row>
  </sheetData>
  <sheetProtection/>
  <mergeCells count="18">
    <mergeCell ref="C12:E12"/>
    <mergeCell ref="A23:B23"/>
    <mergeCell ref="C8:E8"/>
    <mergeCell ref="C9:E9"/>
    <mergeCell ref="C10:E10"/>
    <mergeCell ref="C11:E11"/>
    <mergeCell ref="F34:G34"/>
    <mergeCell ref="B37:G45"/>
    <mergeCell ref="B46:G46"/>
    <mergeCell ref="B47:G47"/>
    <mergeCell ref="F30:G30"/>
    <mergeCell ref="F31:G31"/>
    <mergeCell ref="F32:G32"/>
    <mergeCell ref="F33:G33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80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4" t="s">
        <v>2</v>
      </c>
      <c r="B1" s="325"/>
      <c r="C1" s="186" t="s">
        <v>105</v>
      </c>
      <c r="D1" s="187"/>
      <c r="E1" s="188"/>
      <c r="F1" s="187"/>
      <c r="G1" s="189" t="s">
        <v>75</v>
      </c>
      <c r="H1" s="190" t="s">
        <v>287</v>
      </c>
      <c r="I1" s="191"/>
    </row>
    <row r="2" spans="1:9" ht="13.5" thickBot="1">
      <c r="A2" s="326" t="s">
        <v>76</v>
      </c>
      <c r="B2" s="327"/>
      <c r="C2" s="192" t="s">
        <v>289</v>
      </c>
      <c r="D2" s="193"/>
      <c r="E2" s="194"/>
      <c r="F2" s="193"/>
      <c r="G2" s="328" t="s">
        <v>290</v>
      </c>
      <c r="H2" s="329"/>
      <c r="I2" s="330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02 SO 02 Pol'!B7</f>
        <v>94</v>
      </c>
      <c r="B7" s="62" t="str">
        <f>'SO 02 SO 02 Pol'!C7</f>
        <v>Lešení a stavební výtahy</v>
      </c>
      <c r="D7" s="204"/>
      <c r="E7" s="294">
        <f>'SO 02 SO 02 Pol'!BA14</f>
        <v>0</v>
      </c>
      <c r="F7" s="295">
        <f>'SO 02 SO 02 Pol'!BB14</f>
        <v>0</v>
      </c>
      <c r="G7" s="295">
        <f>'SO 02 SO 02 Pol'!BC14</f>
        <v>0</v>
      </c>
      <c r="H7" s="295">
        <f>'SO 02 SO 02 Pol'!BD14</f>
        <v>0</v>
      </c>
      <c r="I7" s="296">
        <f>'SO 02 SO 02 Pol'!BE14</f>
        <v>0</v>
      </c>
    </row>
    <row r="8" spans="1:9" s="127" customFormat="1" ht="12.75">
      <c r="A8" s="293" t="str">
        <f>'SO 02 SO 02 Pol'!B15</f>
        <v>96</v>
      </c>
      <c r="B8" s="62" t="str">
        <f>'SO 02 SO 02 Pol'!C15</f>
        <v>Bourání konstrukcí</v>
      </c>
      <c r="D8" s="204"/>
      <c r="E8" s="294">
        <f>'SO 02 SO 02 Pol'!BA47</f>
        <v>0</v>
      </c>
      <c r="F8" s="295">
        <f>'SO 02 SO 02 Pol'!BB47</f>
        <v>0</v>
      </c>
      <c r="G8" s="295">
        <f>'SO 02 SO 02 Pol'!BC47</f>
        <v>0</v>
      </c>
      <c r="H8" s="295">
        <f>'SO 02 SO 02 Pol'!BD47</f>
        <v>0</v>
      </c>
      <c r="I8" s="296">
        <f>'SO 02 SO 02 Pol'!BE47</f>
        <v>0</v>
      </c>
    </row>
    <row r="9" spans="1:9" s="127" customFormat="1" ht="12.75">
      <c r="A9" s="293" t="str">
        <f>'SO 02 SO 02 Pol'!B48</f>
        <v>97</v>
      </c>
      <c r="B9" s="62" t="str">
        <f>'SO 02 SO 02 Pol'!C48</f>
        <v>Prorážení otvorů</v>
      </c>
      <c r="D9" s="204"/>
      <c r="E9" s="294">
        <f>'SO 02 SO 02 Pol'!BA54</f>
        <v>0</v>
      </c>
      <c r="F9" s="295">
        <f>'SO 02 SO 02 Pol'!BB54</f>
        <v>0</v>
      </c>
      <c r="G9" s="295">
        <f>'SO 02 SO 02 Pol'!BC54</f>
        <v>0</v>
      </c>
      <c r="H9" s="295">
        <f>'SO 02 SO 02 Pol'!BD54</f>
        <v>0</v>
      </c>
      <c r="I9" s="296">
        <f>'SO 02 SO 02 Pol'!BE54</f>
        <v>0</v>
      </c>
    </row>
    <row r="10" spans="1:9" s="127" customFormat="1" ht="12.75">
      <c r="A10" s="293" t="str">
        <f>'SO 02 SO 02 Pol'!B55</f>
        <v>98</v>
      </c>
      <c r="B10" s="62" t="str">
        <f>'SO 02 SO 02 Pol'!C55</f>
        <v>Demolice</v>
      </c>
      <c r="D10" s="204"/>
      <c r="E10" s="294">
        <f>'SO 02 SO 02 Pol'!BA57</f>
        <v>0</v>
      </c>
      <c r="F10" s="295">
        <f>'SO 02 SO 02 Pol'!BB57</f>
        <v>0</v>
      </c>
      <c r="G10" s="295">
        <f>'SO 02 SO 02 Pol'!BC57</f>
        <v>0</v>
      </c>
      <c r="H10" s="295">
        <f>'SO 02 SO 02 Pol'!BD57</f>
        <v>0</v>
      </c>
      <c r="I10" s="296">
        <f>'SO 02 SO 02 Pol'!BE57</f>
        <v>0</v>
      </c>
    </row>
    <row r="11" spans="1:9" s="127" customFormat="1" ht="12.75">
      <c r="A11" s="293" t="str">
        <f>'SO 02 SO 02 Pol'!B58</f>
        <v>99</v>
      </c>
      <c r="B11" s="62" t="str">
        <f>'SO 02 SO 02 Pol'!C58</f>
        <v>Staveništní přesun hmot</v>
      </c>
      <c r="D11" s="204"/>
      <c r="E11" s="294">
        <f>'SO 02 SO 02 Pol'!BA60</f>
        <v>0</v>
      </c>
      <c r="F11" s="295">
        <f>'SO 02 SO 02 Pol'!BB60</f>
        <v>0</v>
      </c>
      <c r="G11" s="295">
        <f>'SO 02 SO 02 Pol'!BC60</f>
        <v>0</v>
      </c>
      <c r="H11" s="295">
        <f>'SO 02 SO 02 Pol'!BD60</f>
        <v>0</v>
      </c>
      <c r="I11" s="296">
        <f>'SO 02 SO 02 Pol'!BE60</f>
        <v>0</v>
      </c>
    </row>
    <row r="12" spans="1:9" s="127" customFormat="1" ht="12.75">
      <c r="A12" s="293" t="str">
        <f>'SO 02 SO 02 Pol'!B61</f>
        <v>762</v>
      </c>
      <c r="B12" s="62" t="str">
        <f>'SO 02 SO 02 Pol'!C61</f>
        <v>Konstrukce tesařské</v>
      </c>
      <c r="D12" s="204"/>
      <c r="E12" s="294">
        <f>'SO 02 SO 02 Pol'!BA69</f>
        <v>0</v>
      </c>
      <c r="F12" s="295">
        <f>'SO 02 SO 02 Pol'!BB69</f>
        <v>0</v>
      </c>
      <c r="G12" s="295">
        <f>'SO 02 SO 02 Pol'!BC69</f>
        <v>0</v>
      </c>
      <c r="H12" s="295">
        <f>'SO 02 SO 02 Pol'!BD69</f>
        <v>0</v>
      </c>
      <c r="I12" s="296">
        <f>'SO 02 SO 02 Pol'!BE69</f>
        <v>0</v>
      </c>
    </row>
    <row r="13" spans="1:9" s="127" customFormat="1" ht="12.75">
      <c r="A13" s="293" t="str">
        <f>'SO 02 SO 02 Pol'!B70</f>
        <v>764</v>
      </c>
      <c r="B13" s="62" t="str">
        <f>'SO 02 SO 02 Pol'!C70</f>
        <v>Konstrukce klempířské</v>
      </c>
      <c r="D13" s="204"/>
      <c r="E13" s="294">
        <f>'SO 02 SO 02 Pol'!BA84</f>
        <v>0</v>
      </c>
      <c r="F13" s="295">
        <f>'SO 02 SO 02 Pol'!BB84</f>
        <v>0</v>
      </c>
      <c r="G13" s="295">
        <f>'SO 02 SO 02 Pol'!BC84</f>
        <v>0</v>
      </c>
      <c r="H13" s="295">
        <f>'SO 02 SO 02 Pol'!BD84</f>
        <v>0</v>
      </c>
      <c r="I13" s="296">
        <f>'SO 02 SO 02 Pol'!BE84</f>
        <v>0</v>
      </c>
    </row>
    <row r="14" spans="1:9" s="127" customFormat="1" ht="12.75">
      <c r="A14" s="293" t="s">
        <v>249</v>
      </c>
      <c r="B14" s="62" t="str">
        <f>'SO 02 SO 02 Pol'!C85</f>
        <v>Krytiny tvrdé</v>
      </c>
      <c r="D14" s="204"/>
      <c r="E14" s="294">
        <f>'SO 02 SO 02 Pol'!BA93</f>
        <v>0</v>
      </c>
      <c r="F14" s="295">
        <f>'SO 02 SO 02 Pol'!BB93</f>
        <v>0</v>
      </c>
      <c r="G14" s="295">
        <f>'SO 02 SO 02 Pol'!BC8593</f>
        <v>0</v>
      </c>
      <c r="H14" s="295">
        <f>'SO 02 SO 02 Pol'!BD93</f>
        <v>0</v>
      </c>
      <c r="I14" s="296">
        <f>'SO 02 SO 02 Pol'!BE93</f>
        <v>0</v>
      </c>
    </row>
    <row r="15" spans="1:9" s="127" customFormat="1" ht="13.5" thickBot="1">
      <c r="A15" s="293" t="str">
        <f>'SO 02 SO 02 Pol'!B94</f>
        <v>D96</v>
      </c>
      <c r="B15" s="62" t="str">
        <f>'SO 02 SO 02 Pol'!C94</f>
        <v>Přesuny suti a vybouraných hmot</v>
      </c>
      <c r="D15" s="204"/>
      <c r="E15" s="294">
        <f>'SO 02 SO 02 Pol'!BA124</f>
        <v>0</v>
      </c>
      <c r="F15" s="295">
        <f>'SO 02 SO 02 Pol'!BB124</f>
        <v>0</v>
      </c>
      <c r="G15" s="295">
        <f>'SO 02 SO 02 Pol'!BC124</f>
        <v>0</v>
      </c>
      <c r="H15" s="295">
        <f>'SO 02 SO 02 Pol'!BD124</f>
        <v>0</v>
      </c>
      <c r="I15" s="296">
        <f>'SO 02 SO 02 Pol'!BE124</f>
        <v>0</v>
      </c>
    </row>
    <row r="16" spans="1:9" s="14" customFormat="1" ht="13.5" thickBot="1">
      <c r="A16" s="205"/>
      <c r="B16" s="206" t="s">
        <v>79</v>
      </c>
      <c r="C16" s="206"/>
      <c r="D16" s="207"/>
      <c r="E16" s="208">
        <f>SUM(E7:E15)</f>
        <v>0</v>
      </c>
      <c r="F16" s="209">
        <f>SUM(F7:F15)</f>
        <v>0</v>
      </c>
      <c r="G16" s="209">
        <f>SUM(G7:G15)</f>
        <v>0</v>
      </c>
      <c r="H16" s="209">
        <f>SUM(H7:H15)</f>
        <v>0</v>
      </c>
      <c r="I16" s="210">
        <f>SUM(I7:I15)</f>
        <v>0</v>
      </c>
    </row>
    <row r="17" spans="1:9" ht="12.75">
      <c r="A17" s="127"/>
      <c r="B17" s="127"/>
      <c r="C17" s="127"/>
      <c r="D17" s="127"/>
      <c r="E17" s="127"/>
      <c r="F17" s="127"/>
      <c r="G17" s="127"/>
      <c r="H17" s="127"/>
      <c r="I17" s="127"/>
    </row>
    <row r="18" spans="1:57" ht="19.5" customHeight="1">
      <c r="A18" s="196" t="s">
        <v>80</v>
      </c>
      <c r="B18" s="196"/>
      <c r="C18" s="196"/>
      <c r="D18" s="196"/>
      <c r="E18" s="196"/>
      <c r="F18" s="196"/>
      <c r="G18" s="211"/>
      <c r="H18" s="196"/>
      <c r="I18" s="196"/>
      <c r="BA18" s="133"/>
      <c r="BB18" s="133"/>
      <c r="BC18" s="133"/>
      <c r="BD18" s="133"/>
      <c r="BE18" s="133"/>
    </row>
    <row r="19" ht="13.5" thickBot="1"/>
    <row r="20" spans="1:9" ht="12.75">
      <c r="A20" s="162" t="s">
        <v>81</v>
      </c>
      <c r="B20" s="163"/>
      <c r="C20" s="163"/>
      <c r="D20" s="212"/>
      <c r="E20" s="213" t="s">
        <v>82</v>
      </c>
      <c r="F20" s="214" t="s">
        <v>12</v>
      </c>
      <c r="G20" s="215" t="s">
        <v>83</v>
      </c>
      <c r="H20" s="216"/>
      <c r="I20" s="217" t="s">
        <v>82</v>
      </c>
    </row>
    <row r="21" spans="1:53" ht="12.75">
      <c r="A21" s="156" t="s">
        <v>276</v>
      </c>
      <c r="B21" s="147"/>
      <c r="C21" s="147"/>
      <c r="D21" s="218"/>
      <c r="E21" s="219"/>
      <c r="F21" s="220"/>
      <c r="G21" s="221">
        <v>0</v>
      </c>
      <c r="H21" s="222"/>
      <c r="I21" s="223">
        <f aca="true" t="shared" si="0" ref="I21:I28">E21+F21*G21/100</f>
        <v>0</v>
      </c>
      <c r="BA21" s="1">
        <v>0</v>
      </c>
    </row>
    <row r="22" spans="1:53" ht="12.75">
      <c r="A22" s="156" t="s">
        <v>277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0</v>
      </c>
    </row>
    <row r="23" spans="1:53" ht="12.75">
      <c r="A23" s="156" t="s">
        <v>278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0</v>
      </c>
    </row>
    <row r="24" spans="1:53" ht="12.75">
      <c r="A24" s="156" t="s">
        <v>279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0</v>
      </c>
    </row>
    <row r="25" spans="1:53" ht="12.75">
      <c r="A25" s="156" t="s">
        <v>280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1</v>
      </c>
    </row>
    <row r="26" spans="1:53" ht="12.75">
      <c r="A26" s="156" t="s">
        <v>281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1</v>
      </c>
    </row>
    <row r="27" spans="1:53" ht="12.75">
      <c r="A27" s="156" t="s">
        <v>282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2</v>
      </c>
    </row>
    <row r="28" spans="1:53" ht="12.75">
      <c r="A28" s="156" t="s">
        <v>283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2</v>
      </c>
    </row>
    <row r="29" spans="1:9" ht="13.5" thickBot="1">
      <c r="A29" s="224"/>
      <c r="B29" s="225" t="s">
        <v>84</v>
      </c>
      <c r="C29" s="226"/>
      <c r="D29" s="227"/>
      <c r="E29" s="228"/>
      <c r="F29" s="229"/>
      <c r="G29" s="229"/>
      <c r="H29" s="331">
        <f>SUM(I21:I28)</f>
        <v>0</v>
      </c>
      <c r="I29" s="332"/>
    </row>
    <row r="31" spans="2:9" ht="12.75">
      <c r="B31" s="14"/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97"/>
  <sheetViews>
    <sheetView showGridLines="0" showZeros="0" tabSelected="1" zoomScaleSheetLayoutView="100" zoomScalePageLayoutView="0" workbookViewId="0" topLeftCell="A1">
      <selection activeCell="C104" sqref="C104:D10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35" t="s">
        <v>102</v>
      </c>
      <c r="B1" s="335"/>
      <c r="C1" s="335"/>
      <c r="D1" s="335"/>
      <c r="E1" s="335"/>
      <c r="F1" s="335"/>
      <c r="G1" s="335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24" t="s">
        <v>2</v>
      </c>
      <c r="B3" s="325"/>
      <c r="C3" s="186" t="s">
        <v>105</v>
      </c>
      <c r="D3" s="236"/>
      <c r="E3" s="237" t="s">
        <v>85</v>
      </c>
      <c r="F3" s="238" t="str">
        <f>'SO 02 SO 02 Rek'!H1</f>
        <v>SO 02</v>
      </c>
      <c r="G3" s="239"/>
    </row>
    <row r="4" spans="1:7" ht="13.5" thickBot="1">
      <c r="A4" s="336" t="s">
        <v>76</v>
      </c>
      <c r="B4" s="327"/>
      <c r="C4" s="192" t="s">
        <v>289</v>
      </c>
      <c r="D4" s="240"/>
      <c r="E4" s="337" t="str">
        <f>'SO 02 SO 02 Rek'!G2</f>
        <v>Odstranění objektu vepřína_úprava</v>
      </c>
      <c r="F4" s="338"/>
      <c r="G4" s="339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110</v>
      </c>
      <c r="C7" s="251" t="s">
        <v>111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113</v>
      </c>
      <c r="C8" s="262" t="s">
        <v>114</v>
      </c>
      <c r="D8" s="263" t="s">
        <v>115</v>
      </c>
      <c r="E8" s="264">
        <v>233.6</v>
      </c>
      <c r="F8" s="264"/>
      <c r="G8" s="265">
        <f>E8*F8</f>
        <v>0</v>
      </c>
      <c r="H8" s="266">
        <v>0.01838</v>
      </c>
      <c r="I8" s="267">
        <f>E8*H8</f>
        <v>4.293568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3" t="s">
        <v>291</v>
      </c>
      <c r="D9" s="334"/>
      <c r="E9" s="272">
        <v>233.6</v>
      </c>
      <c r="F9" s="273"/>
      <c r="G9" s="274"/>
      <c r="H9" s="275"/>
      <c r="I9" s="269"/>
      <c r="J9" s="276"/>
      <c r="K9" s="269"/>
      <c r="M9" s="270" t="s">
        <v>291</v>
      </c>
      <c r="O9" s="259"/>
    </row>
    <row r="10" spans="1:80" ht="12.75">
      <c r="A10" s="260">
        <v>2</v>
      </c>
      <c r="B10" s="261" t="s">
        <v>118</v>
      </c>
      <c r="C10" s="262" t="s">
        <v>119</v>
      </c>
      <c r="D10" s="263" t="s">
        <v>115</v>
      </c>
      <c r="E10" s="264">
        <v>233.6</v>
      </c>
      <c r="F10" s="264"/>
      <c r="G10" s="265">
        <f>E10*F10</f>
        <v>0</v>
      </c>
      <c r="H10" s="266">
        <v>0.00097</v>
      </c>
      <c r="I10" s="267">
        <f>E10*H10</f>
        <v>0.22659200000000002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15" ht="12.75">
      <c r="A11" s="268"/>
      <c r="B11" s="271"/>
      <c r="C11" s="333" t="s">
        <v>291</v>
      </c>
      <c r="D11" s="334"/>
      <c r="E11" s="272">
        <v>233.6</v>
      </c>
      <c r="F11" s="273"/>
      <c r="G11" s="274"/>
      <c r="H11" s="275"/>
      <c r="I11" s="269"/>
      <c r="J11" s="276"/>
      <c r="K11" s="269"/>
      <c r="M11" s="270" t="s">
        <v>291</v>
      </c>
      <c r="O11" s="259"/>
    </row>
    <row r="12" spans="1:80" ht="12.75">
      <c r="A12" s="260">
        <v>3</v>
      </c>
      <c r="B12" s="261" t="s">
        <v>120</v>
      </c>
      <c r="C12" s="262" t="s">
        <v>121</v>
      </c>
      <c r="D12" s="263" t="s">
        <v>115</v>
      </c>
      <c r="E12" s="264">
        <v>233.6</v>
      </c>
      <c r="F12" s="264"/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15" ht="12.75">
      <c r="A13" s="268"/>
      <c r="B13" s="271"/>
      <c r="C13" s="333" t="s">
        <v>291</v>
      </c>
      <c r="D13" s="334"/>
      <c r="E13" s="272">
        <v>233.6</v>
      </c>
      <c r="F13" s="273"/>
      <c r="G13" s="274"/>
      <c r="H13" s="275"/>
      <c r="I13" s="269"/>
      <c r="J13" s="276"/>
      <c r="K13" s="269"/>
      <c r="M13" s="270" t="s">
        <v>291</v>
      </c>
      <c r="O13" s="259"/>
    </row>
    <row r="14" spans="1:57" ht="12.75">
      <c r="A14" s="277"/>
      <c r="B14" s="278" t="s">
        <v>100</v>
      </c>
      <c r="C14" s="279" t="s">
        <v>112</v>
      </c>
      <c r="D14" s="280"/>
      <c r="E14" s="281"/>
      <c r="F14" s="282"/>
      <c r="G14" s="283">
        <f>SUM(G7:G13)</f>
        <v>0</v>
      </c>
      <c r="H14" s="284"/>
      <c r="I14" s="285">
        <f>SUM(I7:I13)</f>
        <v>4.52016</v>
      </c>
      <c r="J14" s="284"/>
      <c r="K14" s="285">
        <f>SUM(K7:K13)</f>
        <v>0</v>
      </c>
      <c r="O14" s="259">
        <v>4</v>
      </c>
      <c r="BA14" s="286">
        <f>SUM(BA7:BA13)</f>
        <v>0</v>
      </c>
      <c r="BB14" s="286">
        <f>SUM(BB7:BB13)</f>
        <v>0</v>
      </c>
      <c r="BC14" s="286">
        <f>SUM(BC7:BC13)</f>
        <v>0</v>
      </c>
      <c r="BD14" s="286">
        <f>SUM(BD7:BD13)</f>
        <v>0</v>
      </c>
      <c r="BE14" s="286">
        <f>SUM(BE7:BE13)</f>
        <v>0</v>
      </c>
    </row>
    <row r="15" spans="1:15" ht="12.75">
      <c r="A15" s="249" t="s">
        <v>97</v>
      </c>
      <c r="B15" s="250" t="s">
        <v>122</v>
      </c>
      <c r="C15" s="251" t="s">
        <v>123</v>
      </c>
      <c r="D15" s="252"/>
      <c r="E15" s="253"/>
      <c r="F15" s="253"/>
      <c r="G15" s="254"/>
      <c r="H15" s="255"/>
      <c r="I15" s="256"/>
      <c r="J15" s="257"/>
      <c r="K15" s="258"/>
      <c r="O15" s="259">
        <v>1</v>
      </c>
    </row>
    <row r="16" spans="1:80" ht="12.75">
      <c r="A16" s="260">
        <v>4</v>
      </c>
      <c r="B16" s="261" t="s">
        <v>125</v>
      </c>
      <c r="C16" s="262" t="s">
        <v>126</v>
      </c>
      <c r="D16" s="263" t="s">
        <v>127</v>
      </c>
      <c r="E16" s="264">
        <v>220.08</v>
      </c>
      <c r="F16" s="264"/>
      <c r="G16" s="265">
        <f>E16*F16</f>
        <v>0</v>
      </c>
      <c r="H16" s="266">
        <v>0</v>
      </c>
      <c r="I16" s="267">
        <f>E16*H16</f>
        <v>0</v>
      </c>
      <c r="J16" s="266">
        <v>-2</v>
      </c>
      <c r="K16" s="267">
        <f>E16*J16</f>
        <v>-440.16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15" ht="12.75">
      <c r="A17" s="268"/>
      <c r="B17" s="271"/>
      <c r="C17" s="333" t="s">
        <v>292</v>
      </c>
      <c r="D17" s="334"/>
      <c r="E17" s="272">
        <v>0</v>
      </c>
      <c r="F17" s="273"/>
      <c r="G17" s="274"/>
      <c r="H17" s="275"/>
      <c r="I17" s="269"/>
      <c r="J17" s="276"/>
      <c r="K17" s="269"/>
      <c r="M17" s="270" t="s">
        <v>292</v>
      </c>
      <c r="O17" s="259"/>
    </row>
    <row r="18" spans="1:15" ht="12.75">
      <c r="A18" s="268"/>
      <c r="B18" s="271"/>
      <c r="C18" s="333" t="s">
        <v>293</v>
      </c>
      <c r="D18" s="334"/>
      <c r="E18" s="272">
        <v>220.08</v>
      </c>
      <c r="F18" s="273"/>
      <c r="G18" s="274"/>
      <c r="H18" s="275"/>
      <c r="I18" s="269"/>
      <c r="J18" s="276"/>
      <c r="K18" s="269"/>
      <c r="M18" s="297">
        <v>220080</v>
      </c>
      <c r="O18" s="259"/>
    </row>
    <row r="19" spans="1:80" ht="12.75">
      <c r="A19" s="260">
        <v>5</v>
      </c>
      <c r="B19" s="261" t="s">
        <v>132</v>
      </c>
      <c r="C19" s="262" t="s">
        <v>133</v>
      </c>
      <c r="D19" s="263" t="s">
        <v>127</v>
      </c>
      <c r="E19" s="264">
        <v>260.452</v>
      </c>
      <c r="F19" s="264"/>
      <c r="G19" s="265">
        <f>E19*F19</f>
        <v>0</v>
      </c>
      <c r="H19" s="266">
        <v>0.00128</v>
      </c>
      <c r="I19" s="267">
        <f>E19*H19</f>
        <v>0.33337856000000005</v>
      </c>
      <c r="J19" s="266">
        <v>-1.8</v>
      </c>
      <c r="K19" s="267">
        <f>E19*J19</f>
        <v>-468.8136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1"/>
      <c r="C20" s="333" t="s">
        <v>134</v>
      </c>
      <c r="D20" s="334"/>
      <c r="E20" s="272">
        <v>0</v>
      </c>
      <c r="F20" s="273"/>
      <c r="G20" s="274"/>
      <c r="H20" s="275"/>
      <c r="I20" s="269"/>
      <c r="J20" s="276"/>
      <c r="K20" s="269"/>
      <c r="M20" s="270" t="s">
        <v>134</v>
      </c>
      <c r="O20" s="259"/>
    </row>
    <row r="21" spans="1:15" ht="12.75">
      <c r="A21" s="268"/>
      <c r="B21" s="271"/>
      <c r="C21" s="333" t="s">
        <v>294</v>
      </c>
      <c r="D21" s="334"/>
      <c r="E21" s="272">
        <v>260.452</v>
      </c>
      <c r="F21" s="273"/>
      <c r="G21" s="274"/>
      <c r="H21" s="275"/>
      <c r="I21" s="269"/>
      <c r="J21" s="276"/>
      <c r="K21" s="269"/>
      <c r="M21" s="270" t="s">
        <v>294</v>
      </c>
      <c r="O21" s="259"/>
    </row>
    <row r="22" spans="1:80" ht="12.75">
      <c r="A22" s="260">
        <v>6</v>
      </c>
      <c r="B22" s="261" t="s">
        <v>295</v>
      </c>
      <c r="C22" s="262" t="s">
        <v>296</v>
      </c>
      <c r="D22" s="263" t="s">
        <v>127</v>
      </c>
      <c r="E22" s="264">
        <v>4.29</v>
      </c>
      <c r="F22" s="264"/>
      <c r="G22" s="265">
        <f>E22*F22</f>
        <v>0</v>
      </c>
      <c r="H22" s="266">
        <v>0</v>
      </c>
      <c r="I22" s="267">
        <f>E22*H22</f>
        <v>0</v>
      </c>
      <c r="J22" s="266">
        <v>-1.594</v>
      </c>
      <c r="K22" s="267">
        <f>E22*J22</f>
        <v>-6.83826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15" ht="12.75">
      <c r="A23" s="268"/>
      <c r="B23" s="271"/>
      <c r="C23" s="333" t="s">
        <v>297</v>
      </c>
      <c r="D23" s="334"/>
      <c r="E23" s="272">
        <v>0</v>
      </c>
      <c r="F23" s="273"/>
      <c r="G23" s="274"/>
      <c r="H23" s="275"/>
      <c r="I23" s="269"/>
      <c r="J23" s="276"/>
      <c r="K23" s="269"/>
      <c r="M23" s="270" t="s">
        <v>297</v>
      </c>
      <c r="O23" s="259"/>
    </row>
    <row r="24" spans="1:15" ht="12.75">
      <c r="A24" s="268"/>
      <c r="B24" s="271"/>
      <c r="C24" s="333" t="s">
        <v>298</v>
      </c>
      <c r="D24" s="334"/>
      <c r="E24" s="272">
        <v>4.29</v>
      </c>
      <c r="F24" s="273"/>
      <c r="G24" s="274"/>
      <c r="H24" s="275"/>
      <c r="I24" s="269"/>
      <c r="J24" s="276"/>
      <c r="K24" s="269"/>
      <c r="M24" s="270" t="s">
        <v>298</v>
      </c>
      <c r="O24" s="259"/>
    </row>
    <row r="25" spans="1:80" ht="12.75">
      <c r="A25" s="260">
        <v>7</v>
      </c>
      <c r="B25" s="261" t="s">
        <v>136</v>
      </c>
      <c r="C25" s="262" t="s">
        <v>137</v>
      </c>
      <c r="D25" s="263" t="s">
        <v>127</v>
      </c>
      <c r="E25" s="264">
        <v>35.235</v>
      </c>
      <c r="F25" s="264"/>
      <c r="G25" s="265">
        <f>E25*F25</f>
        <v>0</v>
      </c>
      <c r="H25" s="266">
        <v>0.00266</v>
      </c>
      <c r="I25" s="267">
        <f>E25*H25</f>
        <v>0.0937251</v>
      </c>
      <c r="J25" s="266">
        <v>-1.7</v>
      </c>
      <c r="K25" s="267">
        <f>E25*J25</f>
        <v>-59.899499999999996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15" ht="12.75">
      <c r="A26" s="268"/>
      <c r="B26" s="271"/>
      <c r="C26" s="333" t="s">
        <v>299</v>
      </c>
      <c r="D26" s="334"/>
      <c r="E26" s="272">
        <v>0</v>
      </c>
      <c r="F26" s="273"/>
      <c r="G26" s="274"/>
      <c r="H26" s="275"/>
      <c r="I26" s="269"/>
      <c r="J26" s="276"/>
      <c r="K26" s="269"/>
      <c r="M26" s="270" t="s">
        <v>299</v>
      </c>
      <c r="O26" s="259"/>
    </row>
    <row r="27" spans="1:15" ht="12.75">
      <c r="A27" s="268"/>
      <c r="B27" s="271"/>
      <c r="C27" s="333" t="s">
        <v>300</v>
      </c>
      <c r="D27" s="334"/>
      <c r="E27" s="272">
        <v>35.235</v>
      </c>
      <c r="F27" s="273"/>
      <c r="G27" s="274"/>
      <c r="H27" s="275"/>
      <c r="I27" s="269"/>
      <c r="J27" s="276"/>
      <c r="K27" s="269"/>
      <c r="M27" s="270" t="s">
        <v>300</v>
      </c>
      <c r="O27" s="259"/>
    </row>
    <row r="28" spans="1:80" ht="12.75">
      <c r="A28" s="260">
        <v>8</v>
      </c>
      <c r="B28" s="261" t="s">
        <v>301</v>
      </c>
      <c r="C28" s="262" t="s">
        <v>302</v>
      </c>
      <c r="D28" s="263" t="s">
        <v>115</v>
      </c>
      <c r="E28" s="264">
        <v>914.03</v>
      </c>
      <c r="F28" s="264"/>
      <c r="G28" s="265">
        <f>E28*F28</f>
        <v>0</v>
      </c>
      <c r="H28" s="266">
        <v>0</v>
      </c>
      <c r="I28" s="267">
        <f>E28*H28</f>
        <v>0</v>
      </c>
      <c r="J28" s="266">
        <v>-0.122</v>
      </c>
      <c r="K28" s="267">
        <f>E28*J28</f>
        <v>-111.51165999999999</v>
      </c>
      <c r="O28" s="259">
        <v>2</v>
      </c>
      <c r="AA28" s="232">
        <v>1</v>
      </c>
      <c r="AB28" s="232">
        <v>1</v>
      </c>
      <c r="AC28" s="232">
        <v>1</v>
      </c>
      <c r="AZ28" s="232">
        <v>1</v>
      </c>
      <c r="BA28" s="232">
        <f>IF(AZ28=1,G28,0)</f>
        <v>0</v>
      </c>
      <c r="BB28" s="232">
        <f>IF(AZ28=2,G28,0)</f>
        <v>0</v>
      </c>
      <c r="BC28" s="232">
        <f>IF(AZ28=3,G28,0)</f>
        <v>0</v>
      </c>
      <c r="BD28" s="232">
        <f>IF(AZ28=4,G28,0)</f>
        <v>0</v>
      </c>
      <c r="BE28" s="232">
        <f>IF(AZ28=5,G28,0)</f>
        <v>0</v>
      </c>
      <c r="CA28" s="259">
        <v>1</v>
      </c>
      <c r="CB28" s="259">
        <v>1</v>
      </c>
    </row>
    <row r="29" spans="1:15" ht="12.75">
      <c r="A29" s="268"/>
      <c r="B29" s="271"/>
      <c r="C29" s="333" t="s">
        <v>303</v>
      </c>
      <c r="D29" s="334"/>
      <c r="E29" s="272">
        <v>0</v>
      </c>
      <c r="F29" s="273"/>
      <c r="G29" s="274"/>
      <c r="H29" s="275"/>
      <c r="I29" s="269"/>
      <c r="J29" s="276"/>
      <c r="K29" s="269"/>
      <c r="M29" s="270" t="s">
        <v>303</v>
      </c>
      <c r="O29" s="259"/>
    </row>
    <row r="30" spans="1:15" ht="12.75">
      <c r="A30" s="268"/>
      <c r="B30" s="271"/>
      <c r="C30" s="333" t="s">
        <v>304</v>
      </c>
      <c r="D30" s="334"/>
      <c r="E30" s="272">
        <v>417.41</v>
      </c>
      <c r="F30" s="273"/>
      <c r="G30" s="274"/>
      <c r="H30" s="275"/>
      <c r="I30" s="269"/>
      <c r="J30" s="276"/>
      <c r="K30" s="269"/>
      <c r="M30" s="270" t="s">
        <v>304</v>
      </c>
      <c r="O30" s="259"/>
    </row>
    <row r="31" spans="1:15" ht="12.75">
      <c r="A31" s="268"/>
      <c r="B31" s="271"/>
      <c r="C31" s="333" t="s">
        <v>305</v>
      </c>
      <c r="D31" s="334"/>
      <c r="E31" s="272">
        <v>38.27</v>
      </c>
      <c r="F31" s="273"/>
      <c r="G31" s="274"/>
      <c r="H31" s="275"/>
      <c r="I31" s="269"/>
      <c r="J31" s="276"/>
      <c r="K31" s="269"/>
      <c r="M31" s="270" t="s">
        <v>305</v>
      </c>
      <c r="O31" s="259"/>
    </row>
    <row r="32" spans="1:15" ht="12.75">
      <c r="A32" s="268"/>
      <c r="B32" s="271"/>
      <c r="C32" s="333" t="s">
        <v>306</v>
      </c>
      <c r="D32" s="334"/>
      <c r="E32" s="272">
        <v>458.35</v>
      </c>
      <c r="F32" s="273"/>
      <c r="G32" s="274"/>
      <c r="H32" s="275"/>
      <c r="I32" s="269"/>
      <c r="J32" s="276"/>
      <c r="K32" s="269"/>
      <c r="M32" s="270" t="s">
        <v>306</v>
      </c>
      <c r="O32" s="259"/>
    </row>
    <row r="33" spans="1:80" ht="12.75">
      <c r="A33" s="260">
        <v>9</v>
      </c>
      <c r="B33" s="261" t="s">
        <v>152</v>
      </c>
      <c r="C33" s="262" t="s">
        <v>153</v>
      </c>
      <c r="D33" s="263" t="s">
        <v>127</v>
      </c>
      <c r="E33" s="264">
        <v>206.1</v>
      </c>
      <c r="F33" s="264"/>
      <c r="G33" s="265">
        <f>E33*F33</f>
        <v>0</v>
      </c>
      <c r="H33" s="266">
        <v>0</v>
      </c>
      <c r="I33" s="267">
        <f>E33*H33</f>
        <v>0</v>
      </c>
      <c r="J33" s="266">
        <v>-2.2</v>
      </c>
      <c r="K33" s="267">
        <f>E33*J33</f>
        <v>-453.42</v>
      </c>
      <c r="O33" s="259">
        <v>2</v>
      </c>
      <c r="AA33" s="232">
        <v>1</v>
      </c>
      <c r="AB33" s="232">
        <v>1</v>
      </c>
      <c r="AC33" s="232">
        <v>1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1</v>
      </c>
      <c r="CB33" s="259">
        <v>1</v>
      </c>
    </row>
    <row r="34" spans="1:15" ht="12.75">
      <c r="A34" s="268"/>
      <c r="B34" s="271"/>
      <c r="C34" s="333" t="s">
        <v>307</v>
      </c>
      <c r="D34" s="334"/>
      <c r="E34" s="272">
        <v>206.1</v>
      </c>
      <c r="F34" s="273"/>
      <c r="G34" s="274"/>
      <c r="H34" s="275"/>
      <c r="I34" s="269"/>
      <c r="J34" s="276"/>
      <c r="K34" s="269"/>
      <c r="M34" s="270" t="s">
        <v>307</v>
      </c>
      <c r="O34" s="259"/>
    </row>
    <row r="35" spans="1:80" ht="12.75">
      <c r="A35" s="260">
        <v>10</v>
      </c>
      <c r="B35" s="261" t="s">
        <v>156</v>
      </c>
      <c r="C35" s="262" t="s">
        <v>157</v>
      </c>
      <c r="D35" s="263" t="s">
        <v>115</v>
      </c>
      <c r="E35" s="264">
        <v>104.49</v>
      </c>
      <c r="F35" s="264"/>
      <c r="G35" s="265">
        <f>E35*F35</f>
        <v>0</v>
      </c>
      <c r="H35" s="266">
        <v>0</v>
      </c>
      <c r="I35" s="267">
        <f>E35*H35</f>
        <v>0</v>
      </c>
      <c r="J35" s="266">
        <v>-0.02</v>
      </c>
      <c r="K35" s="267">
        <f>E35*J35</f>
        <v>-2.0898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15" ht="12.75">
      <c r="A36" s="268"/>
      <c r="B36" s="271"/>
      <c r="C36" s="333" t="s">
        <v>308</v>
      </c>
      <c r="D36" s="334"/>
      <c r="E36" s="272">
        <v>104.49</v>
      </c>
      <c r="F36" s="273"/>
      <c r="G36" s="274"/>
      <c r="H36" s="275"/>
      <c r="I36" s="269"/>
      <c r="J36" s="276"/>
      <c r="K36" s="269"/>
      <c r="M36" s="270" t="s">
        <v>308</v>
      </c>
      <c r="O36" s="259"/>
    </row>
    <row r="37" spans="1:80" ht="12.75">
      <c r="A37" s="260">
        <v>11</v>
      </c>
      <c r="B37" s="261" t="s">
        <v>159</v>
      </c>
      <c r="C37" s="262" t="s">
        <v>160</v>
      </c>
      <c r="D37" s="263" t="s">
        <v>161</v>
      </c>
      <c r="E37" s="264">
        <v>98</v>
      </c>
      <c r="F37" s="264"/>
      <c r="G37" s="265">
        <f>E37*F37</f>
        <v>0</v>
      </c>
      <c r="H37" s="266">
        <v>0</v>
      </c>
      <c r="I37" s="267">
        <f>E37*H37</f>
        <v>0</v>
      </c>
      <c r="J37" s="266">
        <v>0</v>
      </c>
      <c r="K37" s="267">
        <f>E37*J37</f>
        <v>0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1</v>
      </c>
    </row>
    <row r="38" spans="1:80" ht="12.75">
      <c r="A38" s="260">
        <v>12</v>
      </c>
      <c r="B38" s="261" t="s">
        <v>164</v>
      </c>
      <c r="C38" s="262" t="s">
        <v>165</v>
      </c>
      <c r="D38" s="263" t="s">
        <v>161</v>
      </c>
      <c r="E38" s="264">
        <v>4</v>
      </c>
      <c r="F38" s="264"/>
      <c r="G38" s="265">
        <f>E38*F38</f>
        <v>0</v>
      </c>
      <c r="H38" s="266">
        <v>0</v>
      </c>
      <c r="I38" s="267">
        <f>E38*H38</f>
        <v>0</v>
      </c>
      <c r="J38" s="266">
        <v>0</v>
      </c>
      <c r="K38" s="267">
        <f>E38*J38</f>
        <v>0</v>
      </c>
      <c r="O38" s="259">
        <v>2</v>
      </c>
      <c r="AA38" s="232">
        <v>1</v>
      </c>
      <c r="AB38" s="232">
        <v>1</v>
      </c>
      <c r="AC38" s="232">
        <v>1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</v>
      </c>
      <c r="CB38" s="259">
        <v>1</v>
      </c>
    </row>
    <row r="39" spans="1:80" ht="12.75">
      <c r="A39" s="260">
        <v>13</v>
      </c>
      <c r="B39" s="261" t="s">
        <v>309</v>
      </c>
      <c r="C39" s="262" t="s">
        <v>310</v>
      </c>
      <c r="D39" s="263" t="s">
        <v>161</v>
      </c>
      <c r="E39" s="264">
        <v>12</v>
      </c>
      <c r="F39" s="264"/>
      <c r="G39" s="265">
        <f>E39*F39</f>
        <v>0</v>
      </c>
      <c r="H39" s="266">
        <v>0</v>
      </c>
      <c r="I39" s="267">
        <f>E39*H39</f>
        <v>0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80" ht="12.75">
      <c r="A40" s="260">
        <v>14</v>
      </c>
      <c r="B40" s="261" t="s">
        <v>311</v>
      </c>
      <c r="C40" s="262" t="s">
        <v>312</v>
      </c>
      <c r="D40" s="263" t="s">
        <v>115</v>
      </c>
      <c r="E40" s="264">
        <v>58.8</v>
      </c>
      <c r="F40" s="264"/>
      <c r="G40" s="265">
        <f>E40*F40</f>
        <v>0</v>
      </c>
      <c r="H40" s="266">
        <v>0.00219</v>
      </c>
      <c r="I40" s="267">
        <f>E40*H40</f>
        <v>0.128772</v>
      </c>
      <c r="J40" s="266">
        <v>-0.041</v>
      </c>
      <c r="K40" s="267">
        <f>E40*J40</f>
        <v>-2.4108</v>
      </c>
      <c r="O40" s="259">
        <v>2</v>
      </c>
      <c r="AA40" s="232">
        <v>1</v>
      </c>
      <c r="AB40" s="232">
        <v>1</v>
      </c>
      <c r="AC40" s="232">
        <v>1</v>
      </c>
      <c r="AZ40" s="232">
        <v>1</v>
      </c>
      <c r="BA40" s="232">
        <f>IF(AZ40=1,G40,0)</f>
        <v>0</v>
      </c>
      <c r="BB40" s="232">
        <f>IF(AZ40=2,G40,0)</f>
        <v>0</v>
      </c>
      <c r="BC40" s="232">
        <f>IF(AZ40=3,G40,0)</f>
        <v>0</v>
      </c>
      <c r="BD40" s="232">
        <f>IF(AZ40=4,G40,0)</f>
        <v>0</v>
      </c>
      <c r="BE40" s="232">
        <f>IF(AZ40=5,G40,0)</f>
        <v>0</v>
      </c>
      <c r="CA40" s="259">
        <v>1</v>
      </c>
      <c r="CB40" s="259">
        <v>1</v>
      </c>
    </row>
    <row r="41" spans="1:15" ht="12.75">
      <c r="A41" s="268"/>
      <c r="B41" s="271"/>
      <c r="C41" s="333" t="s">
        <v>313</v>
      </c>
      <c r="D41" s="334"/>
      <c r="E41" s="272">
        <v>58.8</v>
      </c>
      <c r="F41" s="273"/>
      <c r="G41" s="274"/>
      <c r="H41" s="275"/>
      <c r="I41" s="269"/>
      <c r="J41" s="276"/>
      <c r="K41" s="269"/>
      <c r="M41" s="270" t="s">
        <v>313</v>
      </c>
      <c r="O41" s="259"/>
    </row>
    <row r="42" spans="1:80" ht="12.75">
      <c r="A42" s="260">
        <v>15</v>
      </c>
      <c r="B42" s="261" t="s">
        <v>166</v>
      </c>
      <c r="C42" s="262" t="s">
        <v>167</v>
      </c>
      <c r="D42" s="263" t="s">
        <v>115</v>
      </c>
      <c r="E42" s="264">
        <v>7.092</v>
      </c>
      <c r="F42" s="264"/>
      <c r="G42" s="265">
        <f>E42*F42</f>
        <v>0</v>
      </c>
      <c r="H42" s="266">
        <v>0.00117</v>
      </c>
      <c r="I42" s="267">
        <f>E42*H42</f>
        <v>0.00829764</v>
      </c>
      <c r="J42" s="266">
        <v>-0.088</v>
      </c>
      <c r="K42" s="267">
        <f>E42*J42</f>
        <v>-0.624096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15" ht="12.75">
      <c r="A43" s="268"/>
      <c r="B43" s="271"/>
      <c r="C43" s="333" t="s">
        <v>314</v>
      </c>
      <c r="D43" s="334"/>
      <c r="E43" s="272">
        <v>7.092</v>
      </c>
      <c r="F43" s="273"/>
      <c r="G43" s="274"/>
      <c r="H43" s="275"/>
      <c r="I43" s="269"/>
      <c r="J43" s="276"/>
      <c r="K43" s="269"/>
      <c r="M43" s="270" t="s">
        <v>314</v>
      </c>
      <c r="O43" s="259"/>
    </row>
    <row r="44" spans="1:80" ht="12.75">
      <c r="A44" s="260">
        <v>16</v>
      </c>
      <c r="B44" s="261" t="s">
        <v>172</v>
      </c>
      <c r="C44" s="262" t="s">
        <v>173</v>
      </c>
      <c r="D44" s="263" t="s">
        <v>161</v>
      </c>
      <c r="E44" s="264">
        <v>2</v>
      </c>
      <c r="F44" s="264"/>
      <c r="G44" s="265">
        <f>E44*F44</f>
        <v>0</v>
      </c>
      <c r="H44" s="266">
        <v>0</v>
      </c>
      <c r="I44" s="267">
        <f>E44*H44</f>
        <v>0</v>
      </c>
      <c r="J44" s="266">
        <v>0</v>
      </c>
      <c r="K44" s="267">
        <f>E44*J44</f>
        <v>0</v>
      </c>
      <c r="O44" s="259">
        <v>2</v>
      </c>
      <c r="AA44" s="232">
        <v>1</v>
      </c>
      <c r="AB44" s="232">
        <v>1</v>
      </c>
      <c r="AC44" s="232">
        <v>1</v>
      </c>
      <c r="AZ44" s="232">
        <v>1</v>
      </c>
      <c r="BA44" s="232">
        <f>IF(AZ44=1,G44,0)</f>
        <v>0</v>
      </c>
      <c r="BB44" s="232">
        <f>IF(AZ44=2,G44,0)</f>
        <v>0</v>
      </c>
      <c r="BC44" s="232">
        <f>IF(AZ44=3,G44,0)</f>
        <v>0</v>
      </c>
      <c r="BD44" s="232">
        <f>IF(AZ44=4,G44,0)</f>
        <v>0</v>
      </c>
      <c r="BE44" s="232">
        <f>IF(AZ44=5,G44,0)</f>
        <v>0</v>
      </c>
      <c r="CA44" s="259">
        <v>1</v>
      </c>
      <c r="CB44" s="259">
        <v>1</v>
      </c>
    </row>
    <row r="45" spans="1:80" ht="12.75">
      <c r="A45" s="260">
        <v>17</v>
      </c>
      <c r="B45" s="261" t="s">
        <v>315</v>
      </c>
      <c r="C45" s="262" t="s">
        <v>316</v>
      </c>
      <c r="D45" s="263" t="s">
        <v>115</v>
      </c>
      <c r="E45" s="264">
        <v>8.4</v>
      </c>
      <c r="F45" s="264"/>
      <c r="G45" s="265">
        <f>E45*F45</f>
        <v>0</v>
      </c>
      <c r="H45" s="266">
        <v>0.00056</v>
      </c>
      <c r="I45" s="267">
        <f>E45*H45</f>
        <v>0.004704</v>
      </c>
      <c r="J45" s="266">
        <v>-0.066</v>
      </c>
      <c r="K45" s="267">
        <f>E45*J45</f>
        <v>-0.5544</v>
      </c>
      <c r="O45" s="259">
        <v>2</v>
      </c>
      <c r="AA45" s="232">
        <v>1</v>
      </c>
      <c r="AB45" s="232">
        <v>1</v>
      </c>
      <c r="AC45" s="232">
        <v>1</v>
      </c>
      <c r="AZ45" s="232">
        <v>1</v>
      </c>
      <c r="BA45" s="232">
        <f>IF(AZ45=1,G45,0)</f>
        <v>0</v>
      </c>
      <c r="BB45" s="232">
        <f>IF(AZ45=2,G45,0)</f>
        <v>0</v>
      </c>
      <c r="BC45" s="232">
        <f>IF(AZ45=3,G45,0)</f>
        <v>0</v>
      </c>
      <c r="BD45" s="232">
        <f>IF(AZ45=4,G45,0)</f>
        <v>0</v>
      </c>
      <c r="BE45" s="232">
        <f>IF(AZ45=5,G45,0)</f>
        <v>0</v>
      </c>
      <c r="CA45" s="259">
        <v>1</v>
      </c>
      <c r="CB45" s="259">
        <v>1</v>
      </c>
    </row>
    <row r="46" spans="1:15" ht="12.75">
      <c r="A46" s="268"/>
      <c r="B46" s="271"/>
      <c r="C46" s="333" t="s">
        <v>317</v>
      </c>
      <c r="D46" s="334"/>
      <c r="E46" s="272">
        <v>8.4</v>
      </c>
      <c r="F46" s="273"/>
      <c r="G46" s="274"/>
      <c r="H46" s="275"/>
      <c r="I46" s="269"/>
      <c r="J46" s="276"/>
      <c r="K46" s="269"/>
      <c r="M46" s="270" t="s">
        <v>317</v>
      </c>
      <c r="O46" s="259"/>
    </row>
    <row r="47" spans="1:57" ht="12.75">
      <c r="A47" s="277"/>
      <c r="B47" s="278" t="s">
        <v>100</v>
      </c>
      <c r="C47" s="279" t="s">
        <v>124</v>
      </c>
      <c r="D47" s="280"/>
      <c r="E47" s="281"/>
      <c r="F47" s="282"/>
      <c r="G47" s="283">
        <f>SUM(G15:G46)</f>
        <v>0</v>
      </c>
      <c r="H47" s="284"/>
      <c r="I47" s="285">
        <f>SUM(I15:I46)</f>
        <v>0.5688773000000001</v>
      </c>
      <c r="J47" s="284"/>
      <c r="K47" s="285">
        <f>SUM(K15:K46)</f>
        <v>-1546.322116</v>
      </c>
      <c r="O47" s="259">
        <v>4</v>
      </c>
      <c r="BA47" s="286">
        <f>SUM(BA15:BA46)</f>
        <v>0</v>
      </c>
      <c r="BB47" s="286">
        <f>SUM(BB15:BB46)</f>
        <v>0</v>
      </c>
      <c r="BC47" s="286">
        <f>SUM(BC15:BC46)</f>
        <v>0</v>
      </c>
      <c r="BD47" s="286">
        <f>SUM(BD15:BD46)</f>
        <v>0</v>
      </c>
      <c r="BE47" s="286">
        <f>SUM(BE15:BE46)</f>
        <v>0</v>
      </c>
    </row>
    <row r="48" spans="1:15" ht="12.75">
      <c r="A48" s="249" t="s">
        <v>97</v>
      </c>
      <c r="B48" s="250" t="s">
        <v>191</v>
      </c>
      <c r="C48" s="251" t="s">
        <v>192</v>
      </c>
      <c r="D48" s="252"/>
      <c r="E48" s="253"/>
      <c r="F48" s="253"/>
      <c r="G48" s="254"/>
      <c r="H48" s="255"/>
      <c r="I48" s="256"/>
      <c r="J48" s="257"/>
      <c r="K48" s="258"/>
      <c r="O48" s="259">
        <v>1</v>
      </c>
    </row>
    <row r="49" spans="1:80" ht="12.75">
      <c r="A49" s="260">
        <v>18</v>
      </c>
      <c r="B49" s="261" t="s">
        <v>318</v>
      </c>
      <c r="C49" s="262" t="s">
        <v>319</v>
      </c>
      <c r="D49" s="263" t="s">
        <v>115</v>
      </c>
      <c r="E49" s="264">
        <v>1020.5</v>
      </c>
      <c r="F49" s="264"/>
      <c r="G49" s="265">
        <f>E49*F49</f>
        <v>0</v>
      </c>
      <c r="H49" s="266">
        <v>0</v>
      </c>
      <c r="I49" s="267">
        <f>E49*H49</f>
        <v>0</v>
      </c>
      <c r="J49" s="266">
        <v>-0.05</v>
      </c>
      <c r="K49" s="267">
        <f>E49*J49</f>
        <v>-51.025000000000006</v>
      </c>
      <c r="O49" s="259">
        <v>2</v>
      </c>
      <c r="AA49" s="232">
        <v>1</v>
      </c>
      <c r="AB49" s="232">
        <v>1</v>
      </c>
      <c r="AC49" s="232">
        <v>1</v>
      </c>
      <c r="AZ49" s="232">
        <v>1</v>
      </c>
      <c r="BA49" s="232">
        <f>IF(AZ49=1,G49,0)</f>
        <v>0</v>
      </c>
      <c r="BB49" s="232">
        <f>IF(AZ49=2,G49,0)</f>
        <v>0</v>
      </c>
      <c r="BC49" s="232">
        <f>IF(AZ49=3,G49,0)</f>
        <v>0</v>
      </c>
      <c r="BD49" s="232">
        <f>IF(AZ49=4,G49,0)</f>
        <v>0</v>
      </c>
      <c r="BE49" s="232">
        <f>IF(AZ49=5,G49,0)</f>
        <v>0</v>
      </c>
      <c r="CA49" s="259">
        <v>1</v>
      </c>
      <c r="CB49" s="259">
        <v>1</v>
      </c>
    </row>
    <row r="50" spans="1:15" ht="12.75">
      <c r="A50" s="268"/>
      <c r="B50" s="271"/>
      <c r="C50" s="333" t="s">
        <v>320</v>
      </c>
      <c r="D50" s="334"/>
      <c r="E50" s="272">
        <v>0</v>
      </c>
      <c r="F50" s="273"/>
      <c r="G50" s="274"/>
      <c r="H50" s="275"/>
      <c r="I50" s="269"/>
      <c r="J50" s="276"/>
      <c r="K50" s="269"/>
      <c r="M50" s="270" t="s">
        <v>320</v>
      </c>
      <c r="O50" s="259"/>
    </row>
    <row r="51" spans="1:15" ht="12.75">
      <c r="A51" s="268"/>
      <c r="B51" s="271"/>
      <c r="C51" s="333" t="s">
        <v>321</v>
      </c>
      <c r="D51" s="334"/>
      <c r="E51" s="272">
        <v>1020.5</v>
      </c>
      <c r="F51" s="273"/>
      <c r="G51" s="274"/>
      <c r="H51" s="275"/>
      <c r="I51" s="269"/>
      <c r="J51" s="276"/>
      <c r="K51" s="269"/>
      <c r="M51" s="270" t="s">
        <v>321</v>
      </c>
      <c r="O51" s="259"/>
    </row>
    <row r="52" spans="1:80" ht="12.75">
      <c r="A52" s="260">
        <v>19</v>
      </c>
      <c r="B52" s="261" t="s">
        <v>194</v>
      </c>
      <c r="C52" s="262" t="s">
        <v>195</v>
      </c>
      <c r="D52" s="263" t="s">
        <v>115</v>
      </c>
      <c r="E52" s="264">
        <v>517.6</v>
      </c>
      <c r="F52" s="264"/>
      <c r="G52" s="265">
        <f>E52*F52</f>
        <v>0</v>
      </c>
      <c r="H52" s="266">
        <v>0</v>
      </c>
      <c r="I52" s="267">
        <f>E52*H52</f>
        <v>0</v>
      </c>
      <c r="J52" s="266">
        <v>-0.068</v>
      </c>
      <c r="K52" s="267">
        <f>E52*J52</f>
        <v>-35.1968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15" ht="12.75">
      <c r="A53" s="268"/>
      <c r="B53" s="271"/>
      <c r="C53" s="333" t="s">
        <v>322</v>
      </c>
      <c r="D53" s="334"/>
      <c r="E53" s="272">
        <v>517.6</v>
      </c>
      <c r="F53" s="273"/>
      <c r="G53" s="274"/>
      <c r="H53" s="275"/>
      <c r="I53" s="269"/>
      <c r="J53" s="276"/>
      <c r="K53" s="269"/>
      <c r="M53" s="270" t="s">
        <v>322</v>
      </c>
      <c r="O53" s="259"/>
    </row>
    <row r="54" spans="1:57" ht="12.75">
      <c r="A54" s="277"/>
      <c r="B54" s="278" t="s">
        <v>100</v>
      </c>
      <c r="C54" s="279" t="s">
        <v>193</v>
      </c>
      <c r="D54" s="280"/>
      <c r="E54" s="281"/>
      <c r="F54" s="282"/>
      <c r="G54" s="283">
        <f>SUM(G48:G53)</f>
        <v>0</v>
      </c>
      <c r="H54" s="284"/>
      <c r="I54" s="285">
        <f>SUM(I48:I53)</f>
        <v>0</v>
      </c>
      <c r="J54" s="284"/>
      <c r="K54" s="285">
        <f>SUM(K48:K53)</f>
        <v>-86.2218</v>
      </c>
      <c r="O54" s="259">
        <v>4</v>
      </c>
      <c r="BA54" s="286">
        <f>SUM(BA48:BA53)</f>
        <v>0</v>
      </c>
      <c r="BB54" s="286">
        <f>SUM(BB48:BB53)</f>
        <v>0</v>
      </c>
      <c r="BC54" s="286">
        <f>SUM(BC48:BC53)</f>
        <v>0</v>
      </c>
      <c r="BD54" s="286">
        <f>SUM(BD48:BD53)</f>
        <v>0</v>
      </c>
      <c r="BE54" s="286">
        <f>SUM(BE48:BE53)</f>
        <v>0</v>
      </c>
    </row>
    <row r="55" spans="1:15" ht="12.75">
      <c r="A55" s="249" t="s">
        <v>97</v>
      </c>
      <c r="B55" s="250" t="s">
        <v>197</v>
      </c>
      <c r="C55" s="251" t="s">
        <v>198</v>
      </c>
      <c r="D55" s="252"/>
      <c r="E55" s="253"/>
      <c r="F55" s="253"/>
      <c r="G55" s="254"/>
      <c r="H55" s="255"/>
      <c r="I55" s="256"/>
      <c r="J55" s="257"/>
      <c r="K55" s="258"/>
      <c r="O55" s="259">
        <v>1</v>
      </c>
    </row>
    <row r="56" spans="1:80" ht="12.75">
      <c r="A56" s="260">
        <v>20</v>
      </c>
      <c r="B56" s="261" t="s">
        <v>200</v>
      </c>
      <c r="C56" s="262" t="s">
        <v>201</v>
      </c>
      <c r="D56" s="263" t="s">
        <v>202</v>
      </c>
      <c r="E56" s="264">
        <v>25</v>
      </c>
      <c r="F56" s="264"/>
      <c r="G56" s="265">
        <f>E56*F56</f>
        <v>0</v>
      </c>
      <c r="H56" s="266">
        <v>0</v>
      </c>
      <c r="I56" s="267">
        <f>E56*H56</f>
        <v>0</v>
      </c>
      <c r="J56" s="266">
        <v>-1</v>
      </c>
      <c r="K56" s="267">
        <f>E56*J56</f>
        <v>-25</v>
      </c>
      <c r="O56" s="259">
        <v>2</v>
      </c>
      <c r="AA56" s="232">
        <v>1</v>
      </c>
      <c r="AB56" s="232">
        <v>1</v>
      </c>
      <c r="AC56" s="232">
        <v>1</v>
      </c>
      <c r="AZ56" s="232">
        <v>1</v>
      </c>
      <c r="BA56" s="232">
        <f>IF(AZ56=1,G56,0)</f>
        <v>0</v>
      </c>
      <c r="BB56" s="232">
        <f>IF(AZ56=2,G56,0)</f>
        <v>0</v>
      </c>
      <c r="BC56" s="232">
        <f>IF(AZ56=3,G56,0)</f>
        <v>0</v>
      </c>
      <c r="BD56" s="232">
        <f>IF(AZ56=4,G56,0)</f>
        <v>0</v>
      </c>
      <c r="BE56" s="232">
        <f>IF(AZ56=5,G56,0)</f>
        <v>0</v>
      </c>
      <c r="CA56" s="259">
        <v>1</v>
      </c>
      <c r="CB56" s="259">
        <v>1</v>
      </c>
    </row>
    <row r="57" spans="1:57" ht="12.75">
      <c r="A57" s="277"/>
      <c r="B57" s="278" t="s">
        <v>100</v>
      </c>
      <c r="C57" s="279" t="s">
        <v>199</v>
      </c>
      <c r="D57" s="280"/>
      <c r="E57" s="281"/>
      <c r="F57" s="282"/>
      <c r="G57" s="283">
        <f>SUM(G55:G56)</f>
        <v>0</v>
      </c>
      <c r="H57" s="284"/>
      <c r="I57" s="285">
        <f>SUM(I55:I56)</f>
        <v>0</v>
      </c>
      <c r="J57" s="284"/>
      <c r="K57" s="285">
        <f>SUM(K55:K56)</f>
        <v>-25</v>
      </c>
      <c r="O57" s="259">
        <v>4</v>
      </c>
      <c r="BA57" s="286">
        <f>SUM(BA55:BA56)</f>
        <v>0</v>
      </c>
      <c r="BB57" s="286">
        <f>SUM(BB55:BB56)</f>
        <v>0</v>
      </c>
      <c r="BC57" s="286">
        <f>SUM(BC55:BC56)</f>
        <v>0</v>
      </c>
      <c r="BD57" s="286">
        <f>SUM(BD55:BD56)</f>
        <v>0</v>
      </c>
      <c r="BE57" s="286">
        <f>SUM(BE55:BE56)</f>
        <v>0</v>
      </c>
    </row>
    <row r="58" spans="1:15" ht="12.75">
      <c r="A58" s="249" t="s">
        <v>97</v>
      </c>
      <c r="B58" s="250" t="s">
        <v>207</v>
      </c>
      <c r="C58" s="251" t="s">
        <v>208</v>
      </c>
      <c r="D58" s="252"/>
      <c r="E58" s="253"/>
      <c r="F58" s="253"/>
      <c r="G58" s="254"/>
      <c r="H58" s="255"/>
      <c r="I58" s="256"/>
      <c r="J58" s="257"/>
      <c r="K58" s="258"/>
      <c r="O58" s="259">
        <v>1</v>
      </c>
    </row>
    <row r="59" spans="1:80" ht="12.75">
      <c r="A59" s="260">
        <v>21</v>
      </c>
      <c r="B59" s="261" t="s">
        <v>210</v>
      </c>
      <c r="C59" s="262" t="s">
        <v>211</v>
      </c>
      <c r="D59" s="263" t="s">
        <v>202</v>
      </c>
      <c r="E59" s="264">
        <v>5.0890373</v>
      </c>
      <c r="F59" s="264"/>
      <c r="G59" s="265">
        <f>E59*F59</f>
        <v>0</v>
      </c>
      <c r="H59" s="266">
        <v>0</v>
      </c>
      <c r="I59" s="267">
        <f>E59*H59</f>
        <v>0</v>
      </c>
      <c r="J59" s="266"/>
      <c r="K59" s="267">
        <f>E59*J59</f>
        <v>0</v>
      </c>
      <c r="O59" s="259">
        <v>2</v>
      </c>
      <c r="AA59" s="232">
        <v>7</v>
      </c>
      <c r="AB59" s="232">
        <v>1</v>
      </c>
      <c r="AC59" s="232">
        <v>2</v>
      </c>
      <c r="AZ59" s="232">
        <v>1</v>
      </c>
      <c r="BA59" s="232">
        <f>IF(AZ59=1,G59,0)</f>
        <v>0</v>
      </c>
      <c r="BB59" s="232">
        <f>IF(AZ59=2,G59,0)</f>
        <v>0</v>
      </c>
      <c r="BC59" s="232">
        <f>IF(AZ59=3,G59,0)</f>
        <v>0</v>
      </c>
      <c r="BD59" s="232">
        <f>IF(AZ59=4,G59,0)</f>
        <v>0</v>
      </c>
      <c r="BE59" s="232">
        <f>IF(AZ59=5,G59,0)</f>
        <v>0</v>
      </c>
      <c r="CA59" s="259">
        <v>7</v>
      </c>
      <c r="CB59" s="259">
        <v>1</v>
      </c>
    </row>
    <row r="60" spans="1:57" ht="12.75">
      <c r="A60" s="277"/>
      <c r="B60" s="278" t="s">
        <v>100</v>
      </c>
      <c r="C60" s="279" t="s">
        <v>209</v>
      </c>
      <c r="D60" s="280"/>
      <c r="E60" s="281"/>
      <c r="F60" s="282"/>
      <c r="G60" s="283">
        <f>SUM(G58:G59)</f>
        <v>0</v>
      </c>
      <c r="H60" s="284"/>
      <c r="I60" s="285">
        <f>SUM(I58:I59)</f>
        <v>0</v>
      </c>
      <c r="J60" s="284"/>
      <c r="K60" s="285">
        <f>SUM(K58:K59)</f>
        <v>0</v>
      </c>
      <c r="O60" s="259">
        <v>4</v>
      </c>
      <c r="BA60" s="286">
        <f>SUM(BA58:BA59)</f>
        <v>0</v>
      </c>
      <c r="BB60" s="286">
        <f>SUM(BB58:BB59)</f>
        <v>0</v>
      </c>
      <c r="BC60" s="286">
        <f>SUM(BC58:BC59)</f>
        <v>0</v>
      </c>
      <c r="BD60" s="286">
        <f>SUM(BD58:BD59)</f>
        <v>0</v>
      </c>
      <c r="BE60" s="286">
        <f>SUM(BE58:BE59)</f>
        <v>0</v>
      </c>
    </row>
    <row r="61" spans="1:15" ht="12.75">
      <c r="A61" s="249" t="s">
        <v>97</v>
      </c>
      <c r="B61" s="250" t="s">
        <v>212</v>
      </c>
      <c r="C61" s="251" t="s">
        <v>213</v>
      </c>
      <c r="D61" s="252"/>
      <c r="E61" s="253"/>
      <c r="F61" s="253"/>
      <c r="G61" s="254"/>
      <c r="H61" s="255"/>
      <c r="I61" s="256"/>
      <c r="J61" s="257"/>
      <c r="K61" s="258"/>
      <c r="O61" s="259">
        <v>1</v>
      </c>
    </row>
    <row r="62" spans="1:80" ht="12.75">
      <c r="A62" s="260">
        <v>22</v>
      </c>
      <c r="B62" s="261" t="s">
        <v>323</v>
      </c>
      <c r="C62" s="262" t="s">
        <v>324</v>
      </c>
      <c r="D62" s="263" t="s">
        <v>115</v>
      </c>
      <c r="E62" s="264">
        <v>1263.549</v>
      </c>
      <c r="F62" s="264"/>
      <c r="G62" s="265">
        <f>E62*F62</f>
        <v>0</v>
      </c>
      <c r="H62" s="266">
        <v>0</v>
      </c>
      <c r="I62" s="267">
        <f>E62*H62</f>
        <v>0</v>
      </c>
      <c r="J62" s="266">
        <v>-0.03924</v>
      </c>
      <c r="K62" s="267">
        <f>E62*J62</f>
        <v>-49.58166275999999</v>
      </c>
      <c r="O62" s="259">
        <v>2</v>
      </c>
      <c r="AA62" s="232">
        <v>2</v>
      </c>
      <c r="AB62" s="232">
        <v>7</v>
      </c>
      <c r="AC62" s="232">
        <v>7</v>
      </c>
      <c r="AZ62" s="232">
        <v>2</v>
      </c>
      <c r="BA62" s="232">
        <f>IF(AZ62=1,G62,0)</f>
        <v>0</v>
      </c>
      <c r="BB62" s="232">
        <f>IF(AZ62=2,G62,0)</f>
        <v>0</v>
      </c>
      <c r="BC62" s="232">
        <f>IF(AZ62=3,G62,0)</f>
        <v>0</v>
      </c>
      <c r="BD62" s="232">
        <f>IF(AZ62=4,G62,0)</f>
        <v>0</v>
      </c>
      <c r="BE62" s="232">
        <f>IF(AZ62=5,G62,0)</f>
        <v>0</v>
      </c>
      <c r="CA62" s="259">
        <v>2</v>
      </c>
      <c r="CB62" s="259">
        <v>7</v>
      </c>
    </row>
    <row r="63" spans="1:15" ht="12.75">
      <c r="A63" s="268"/>
      <c r="B63" s="271"/>
      <c r="C63" s="333" t="s">
        <v>325</v>
      </c>
      <c r="D63" s="334"/>
      <c r="E63" s="272">
        <v>0</v>
      </c>
      <c r="F63" s="273"/>
      <c r="G63" s="274"/>
      <c r="H63" s="275"/>
      <c r="I63" s="269"/>
      <c r="J63" s="276"/>
      <c r="K63" s="269"/>
      <c r="M63" s="270" t="s">
        <v>325</v>
      </c>
      <c r="O63" s="259"/>
    </row>
    <row r="64" spans="1:15" ht="12.75">
      <c r="A64" s="268"/>
      <c r="B64" s="271"/>
      <c r="C64" s="333" t="s">
        <v>326</v>
      </c>
      <c r="D64" s="334"/>
      <c r="E64" s="272">
        <v>1263.549</v>
      </c>
      <c r="F64" s="273"/>
      <c r="G64" s="274"/>
      <c r="H64" s="275"/>
      <c r="I64" s="269"/>
      <c r="J64" s="276"/>
      <c r="K64" s="269"/>
      <c r="M64" s="297">
        <v>1263549</v>
      </c>
      <c r="O64" s="259"/>
    </row>
    <row r="65" spans="1:80" ht="12.75">
      <c r="A65" s="260">
        <v>23</v>
      </c>
      <c r="B65" s="261" t="s">
        <v>327</v>
      </c>
      <c r="C65" s="262" t="s">
        <v>328</v>
      </c>
      <c r="D65" s="263" t="s">
        <v>115</v>
      </c>
      <c r="E65" s="264">
        <v>914.03</v>
      </c>
      <c r="F65" s="264"/>
      <c r="G65" s="265">
        <f>E65*F65</f>
        <v>0</v>
      </c>
      <c r="H65" s="266">
        <v>0</v>
      </c>
      <c r="I65" s="267">
        <f>E65*H65</f>
        <v>0</v>
      </c>
      <c r="J65" s="266">
        <v>-0.014</v>
      </c>
      <c r="K65" s="267">
        <f>E65*J65</f>
        <v>-12.79642</v>
      </c>
      <c r="O65" s="259">
        <v>2</v>
      </c>
      <c r="AA65" s="232">
        <v>2</v>
      </c>
      <c r="AB65" s="232">
        <v>0</v>
      </c>
      <c r="AC65" s="232">
        <v>0</v>
      </c>
      <c r="AZ65" s="232">
        <v>2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2</v>
      </c>
      <c r="CB65" s="259">
        <v>0</v>
      </c>
    </row>
    <row r="66" spans="1:15" ht="12.75">
      <c r="A66" s="268"/>
      <c r="B66" s="271"/>
      <c r="C66" s="333" t="s">
        <v>304</v>
      </c>
      <c r="D66" s="334"/>
      <c r="E66" s="272">
        <v>417.41</v>
      </c>
      <c r="F66" s="273"/>
      <c r="G66" s="274"/>
      <c r="H66" s="275"/>
      <c r="I66" s="269"/>
      <c r="J66" s="276"/>
      <c r="K66" s="269"/>
      <c r="M66" s="270" t="s">
        <v>304</v>
      </c>
      <c r="O66" s="259"/>
    </row>
    <row r="67" spans="1:15" ht="12.75">
      <c r="A67" s="268"/>
      <c r="B67" s="271"/>
      <c r="C67" s="333" t="s">
        <v>305</v>
      </c>
      <c r="D67" s="334"/>
      <c r="E67" s="272">
        <v>38.27</v>
      </c>
      <c r="F67" s="273"/>
      <c r="G67" s="274"/>
      <c r="H67" s="275"/>
      <c r="I67" s="269"/>
      <c r="J67" s="276"/>
      <c r="K67" s="269"/>
      <c r="M67" s="270" t="s">
        <v>305</v>
      </c>
      <c r="O67" s="259"/>
    </row>
    <row r="68" spans="1:15" ht="12.75">
      <c r="A68" s="268"/>
      <c r="B68" s="271"/>
      <c r="C68" s="333" t="s">
        <v>306</v>
      </c>
      <c r="D68" s="334"/>
      <c r="E68" s="272">
        <v>458.35</v>
      </c>
      <c r="F68" s="273"/>
      <c r="G68" s="274"/>
      <c r="H68" s="275"/>
      <c r="I68" s="269"/>
      <c r="J68" s="276"/>
      <c r="K68" s="269"/>
      <c r="M68" s="270" t="s">
        <v>306</v>
      </c>
      <c r="O68" s="259"/>
    </row>
    <row r="69" spans="1:57" ht="12.75">
      <c r="A69" s="277"/>
      <c r="B69" s="278" t="s">
        <v>100</v>
      </c>
      <c r="C69" s="279" t="s">
        <v>214</v>
      </c>
      <c r="D69" s="280"/>
      <c r="E69" s="281"/>
      <c r="F69" s="282"/>
      <c r="G69" s="283">
        <f>SUM(G61:G68)</f>
        <v>0</v>
      </c>
      <c r="H69" s="284"/>
      <c r="I69" s="285">
        <f>SUM(I61:I68)</f>
        <v>0</v>
      </c>
      <c r="J69" s="284"/>
      <c r="K69" s="285">
        <f>SUM(K61:K68)</f>
        <v>-62.37808275999999</v>
      </c>
      <c r="O69" s="259">
        <v>4</v>
      </c>
      <c r="BA69" s="286">
        <f>SUM(BA61:BA68)</f>
        <v>0</v>
      </c>
      <c r="BB69" s="286">
        <f>SUM(BB61:BB68)</f>
        <v>0</v>
      </c>
      <c r="BC69" s="286">
        <f>SUM(BC61:BC68)</f>
        <v>0</v>
      </c>
      <c r="BD69" s="286">
        <f>SUM(BD61:BD68)</f>
        <v>0</v>
      </c>
      <c r="BE69" s="286">
        <f>SUM(BE61:BE68)</f>
        <v>0</v>
      </c>
    </row>
    <row r="70" spans="1:15" ht="12.75">
      <c r="A70" s="249" t="s">
        <v>97</v>
      </c>
      <c r="B70" s="250" t="s">
        <v>225</v>
      </c>
      <c r="C70" s="251" t="s">
        <v>226</v>
      </c>
      <c r="D70" s="252"/>
      <c r="E70" s="253"/>
      <c r="F70" s="253"/>
      <c r="G70" s="254"/>
      <c r="H70" s="255"/>
      <c r="I70" s="256"/>
      <c r="J70" s="257"/>
      <c r="K70" s="258"/>
      <c r="O70" s="259">
        <v>1</v>
      </c>
    </row>
    <row r="71" spans="1:80" ht="12.75">
      <c r="A71" s="260">
        <v>24</v>
      </c>
      <c r="B71" s="301" t="s">
        <v>329</v>
      </c>
      <c r="C71" s="302" t="s">
        <v>330</v>
      </c>
      <c r="D71" s="303" t="s">
        <v>115</v>
      </c>
      <c r="E71" s="304">
        <v>153</v>
      </c>
      <c r="F71" s="264"/>
      <c r="G71" s="265">
        <f>E71*F71</f>
        <v>0</v>
      </c>
      <c r="H71" s="266">
        <v>0</v>
      </c>
      <c r="I71" s="267">
        <f>E71*H71</f>
        <v>0</v>
      </c>
      <c r="J71" s="266">
        <v>-0.00751</v>
      </c>
      <c r="K71" s="267">
        <f>E71*J71</f>
        <v>-1.14903</v>
      </c>
      <c r="O71" s="259">
        <v>2</v>
      </c>
      <c r="AA71" s="232">
        <v>1</v>
      </c>
      <c r="AB71" s="232">
        <v>7</v>
      </c>
      <c r="AC71" s="232">
        <v>7</v>
      </c>
      <c r="AZ71" s="232">
        <v>2</v>
      </c>
      <c r="BA71" s="232">
        <f>IF(AZ71=1,G71,0)</f>
        <v>0</v>
      </c>
      <c r="BB71" s="232">
        <f>IF(AZ71=2,G71,0)</f>
        <v>0</v>
      </c>
      <c r="BC71" s="232">
        <f>IF(AZ71=3,G71,0)</f>
        <v>0</v>
      </c>
      <c r="BD71" s="232">
        <f>IF(AZ71=4,G71,0)</f>
        <v>0</v>
      </c>
      <c r="BE71" s="232">
        <f>IF(AZ71=5,G71,0)</f>
        <v>0</v>
      </c>
      <c r="CA71" s="259">
        <v>1</v>
      </c>
      <c r="CB71" s="259">
        <v>7</v>
      </c>
    </row>
    <row r="72" spans="1:15" ht="12.75">
      <c r="A72" s="268"/>
      <c r="B72" s="271"/>
      <c r="C72" s="333" t="s">
        <v>326</v>
      </c>
      <c r="D72" s="334"/>
      <c r="E72" s="272">
        <v>153</v>
      </c>
      <c r="F72" s="273"/>
      <c r="G72" s="274"/>
      <c r="H72" s="275"/>
      <c r="I72" s="269"/>
      <c r="J72" s="276"/>
      <c r="K72" s="269"/>
      <c r="M72" s="297">
        <v>1263549</v>
      </c>
      <c r="O72" s="259"/>
    </row>
    <row r="73" spans="1:80" ht="12.75">
      <c r="A73" s="260">
        <v>25</v>
      </c>
      <c r="B73" s="261" t="s">
        <v>228</v>
      </c>
      <c r="C73" s="262" t="s">
        <v>229</v>
      </c>
      <c r="D73" s="263" t="s">
        <v>115</v>
      </c>
      <c r="E73" s="264">
        <v>14.5</v>
      </c>
      <c r="F73" s="264"/>
      <c r="G73" s="265">
        <f>E73*F73</f>
        <v>0</v>
      </c>
      <c r="H73" s="266">
        <v>0</v>
      </c>
      <c r="I73" s="267">
        <f>E73*H73</f>
        <v>0</v>
      </c>
      <c r="J73" s="266">
        <v>-0.00721</v>
      </c>
      <c r="K73" s="267">
        <f>E73*J73</f>
        <v>-0.104545</v>
      </c>
      <c r="O73" s="259">
        <v>2</v>
      </c>
      <c r="AA73" s="232">
        <v>1</v>
      </c>
      <c r="AB73" s="232">
        <v>7</v>
      </c>
      <c r="AC73" s="232">
        <v>7</v>
      </c>
      <c r="AZ73" s="232">
        <v>2</v>
      </c>
      <c r="BA73" s="232">
        <f>IF(AZ73=1,G73,0)</f>
        <v>0</v>
      </c>
      <c r="BB73" s="232">
        <f>IF(AZ73=2,G73,0)</f>
        <v>0</v>
      </c>
      <c r="BC73" s="232">
        <f>IF(AZ73=3,G73,0)</f>
        <v>0</v>
      </c>
      <c r="BD73" s="232">
        <f>IF(AZ73=4,G73,0)</f>
        <v>0</v>
      </c>
      <c r="BE73" s="232">
        <f>IF(AZ73=5,G73,0)</f>
        <v>0</v>
      </c>
      <c r="CA73" s="259">
        <v>1</v>
      </c>
      <c r="CB73" s="259">
        <v>7</v>
      </c>
    </row>
    <row r="74" spans="1:15" ht="12.75">
      <c r="A74" s="268"/>
      <c r="B74" s="271"/>
      <c r="C74" s="333" t="s">
        <v>331</v>
      </c>
      <c r="D74" s="334"/>
      <c r="E74" s="272">
        <v>14.5</v>
      </c>
      <c r="F74" s="273"/>
      <c r="G74" s="274"/>
      <c r="H74" s="275"/>
      <c r="I74" s="269"/>
      <c r="J74" s="276"/>
      <c r="K74" s="269"/>
      <c r="M74" s="270" t="s">
        <v>331</v>
      </c>
      <c r="O74" s="259"/>
    </row>
    <row r="75" spans="1:80" ht="12.75">
      <c r="A75" s="260">
        <v>26</v>
      </c>
      <c r="B75" s="261" t="s">
        <v>232</v>
      </c>
      <c r="C75" s="262" t="s">
        <v>233</v>
      </c>
      <c r="D75" s="263" t="s">
        <v>142</v>
      </c>
      <c r="E75" s="264">
        <v>48</v>
      </c>
      <c r="F75" s="264"/>
      <c r="G75" s="265">
        <f>E75*F75</f>
        <v>0</v>
      </c>
      <c r="H75" s="266">
        <v>0</v>
      </c>
      <c r="I75" s="267">
        <f>E75*H75</f>
        <v>0</v>
      </c>
      <c r="J75" s="266">
        <v>-0.00286</v>
      </c>
      <c r="K75" s="267">
        <f>E75*J75</f>
        <v>-0.13728</v>
      </c>
      <c r="O75" s="259">
        <v>2</v>
      </c>
      <c r="AA75" s="232">
        <v>1</v>
      </c>
      <c r="AB75" s="232">
        <v>7</v>
      </c>
      <c r="AC75" s="232">
        <v>7</v>
      </c>
      <c r="AZ75" s="232">
        <v>2</v>
      </c>
      <c r="BA75" s="232">
        <f>IF(AZ75=1,G75,0)</f>
        <v>0</v>
      </c>
      <c r="BB75" s="232">
        <f>IF(AZ75=2,G75,0)</f>
        <v>0</v>
      </c>
      <c r="BC75" s="232">
        <f>IF(AZ75=3,G75,0)</f>
        <v>0</v>
      </c>
      <c r="BD75" s="232">
        <f>IF(AZ75=4,G75,0)</f>
        <v>0</v>
      </c>
      <c r="BE75" s="232">
        <f>IF(AZ75=5,G75,0)</f>
        <v>0</v>
      </c>
      <c r="CA75" s="259">
        <v>1</v>
      </c>
      <c r="CB75" s="259">
        <v>7</v>
      </c>
    </row>
    <row r="76" spans="1:15" ht="12.75">
      <c r="A76" s="268"/>
      <c r="B76" s="271"/>
      <c r="C76" s="333" t="s">
        <v>332</v>
      </c>
      <c r="D76" s="334"/>
      <c r="E76" s="272">
        <v>48</v>
      </c>
      <c r="F76" s="273"/>
      <c r="G76" s="274"/>
      <c r="H76" s="275"/>
      <c r="I76" s="269"/>
      <c r="J76" s="276"/>
      <c r="K76" s="269"/>
      <c r="M76" s="270" t="s">
        <v>332</v>
      </c>
      <c r="O76" s="259"/>
    </row>
    <row r="77" spans="1:80" ht="12.75">
      <c r="A77" s="260">
        <v>27</v>
      </c>
      <c r="B77" s="261" t="s">
        <v>236</v>
      </c>
      <c r="C77" s="262" t="s">
        <v>237</v>
      </c>
      <c r="D77" s="263" t="s">
        <v>161</v>
      </c>
      <c r="E77" s="264">
        <v>4</v>
      </c>
      <c r="F77" s="264"/>
      <c r="G77" s="265">
        <f>E77*F77</f>
        <v>0</v>
      </c>
      <c r="H77" s="266">
        <v>0</v>
      </c>
      <c r="I77" s="267">
        <f>E77*H77</f>
        <v>0</v>
      </c>
      <c r="J77" s="266">
        <v>-0.00115</v>
      </c>
      <c r="K77" s="267">
        <f>E77*J77</f>
        <v>-0.0046</v>
      </c>
      <c r="O77" s="259">
        <v>2</v>
      </c>
      <c r="AA77" s="232">
        <v>1</v>
      </c>
      <c r="AB77" s="232">
        <v>7</v>
      </c>
      <c r="AC77" s="232">
        <v>7</v>
      </c>
      <c r="AZ77" s="232">
        <v>2</v>
      </c>
      <c r="BA77" s="232">
        <f>IF(AZ77=1,G77,0)</f>
        <v>0</v>
      </c>
      <c r="BB77" s="232">
        <f>IF(AZ77=2,G77,0)</f>
        <v>0</v>
      </c>
      <c r="BC77" s="232">
        <f>IF(AZ77=3,G77,0)</f>
        <v>0</v>
      </c>
      <c r="BD77" s="232">
        <f>IF(AZ77=4,G77,0)</f>
        <v>0</v>
      </c>
      <c r="BE77" s="232">
        <f>IF(AZ77=5,G77,0)</f>
        <v>0</v>
      </c>
      <c r="CA77" s="259">
        <v>1</v>
      </c>
      <c r="CB77" s="259">
        <v>7</v>
      </c>
    </row>
    <row r="78" spans="1:80" ht="12.75">
      <c r="A78" s="260">
        <v>28</v>
      </c>
      <c r="B78" s="261" t="s">
        <v>238</v>
      </c>
      <c r="C78" s="262" t="s">
        <v>239</v>
      </c>
      <c r="D78" s="263" t="s">
        <v>142</v>
      </c>
      <c r="E78" s="264">
        <v>60</v>
      </c>
      <c r="F78" s="264"/>
      <c r="G78" s="265">
        <f>E78*F78</f>
        <v>0</v>
      </c>
      <c r="H78" s="266">
        <v>0</v>
      </c>
      <c r="I78" s="267">
        <f>E78*H78</f>
        <v>0</v>
      </c>
      <c r="J78" s="266">
        <v>-0.00192</v>
      </c>
      <c r="K78" s="267">
        <f>E78*J78</f>
        <v>-0.1152</v>
      </c>
      <c r="O78" s="259">
        <v>2</v>
      </c>
      <c r="AA78" s="232">
        <v>1</v>
      </c>
      <c r="AB78" s="232">
        <v>7</v>
      </c>
      <c r="AC78" s="232">
        <v>7</v>
      </c>
      <c r="AZ78" s="232">
        <v>2</v>
      </c>
      <c r="BA78" s="232">
        <f>IF(AZ78=1,G78,0)</f>
        <v>0</v>
      </c>
      <c r="BB78" s="232">
        <f>IF(AZ78=2,G78,0)</f>
        <v>0</v>
      </c>
      <c r="BC78" s="232">
        <f>IF(AZ78=3,G78,0)</f>
        <v>0</v>
      </c>
      <c r="BD78" s="232">
        <f>IF(AZ78=4,G78,0)</f>
        <v>0</v>
      </c>
      <c r="BE78" s="232">
        <f>IF(AZ78=5,G78,0)</f>
        <v>0</v>
      </c>
      <c r="CA78" s="259">
        <v>1</v>
      </c>
      <c r="CB78" s="259">
        <v>7</v>
      </c>
    </row>
    <row r="79" spans="1:15" ht="12.75">
      <c r="A79" s="268"/>
      <c r="B79" s="271"/>
      <c r="C79" s="333" t="s">
        <v>333</v>
      </c>
      <c r="D79" s="334"/>
      <c r="E79" s="272">
        <v>60</v>
      </c>
      <c r="F79" s="273"/>
      <c r="G79" s="274"/>
      <c r="H79" s="275"/>
      <c r="I79" s="269"/>
      <c r="J79" s="276"/>
      <c r="K79" s="269"/>
      <c r="M79" s="270" t="s">
        <v>333</v>
      </c>
      <c r="O79" s="259"/>
    </row>
    <row r="80" spans="1:80" ht="12.75">
      <c r="A80" s="260">
        <v>29</v>
      </c>
      <c r="B80" s="261" t="s">
        <v>241</v>
      </c>
      <c r="C80" s="262" t="s">
        <v>242</v>
      </c>
      <c r="D80" s="263" t="s">
        <v>142</v>
      </c>
      <c r="E80" s="264">
        <v>36</v>
      </c>
      <c r="F80" s="264"/>
      <c r="G80" s="265">
        <f>E80*F80</f>
        <v>0</v>
      </c>
      <c r="H80" s="266">
        <v>0</v>
      </c>
      <c r="I80" s="267">
        <f>E80*H80</f>
        <v>0</v>
      </c>
      <c r="J80" s="266">
        <v>-0.00175</v>
      </c>
      <c r="K80" s="267">
        <f>E80*J80</f>
        <v>-0.063</v>
      </c>
      <c r="O80" s="259">
        <v>2</v>
      </c>
      <c r="AA80" s="232">
        <v>1</v>
      </c>
      <c r="AB80" s="232">
        <v>7</v>
      </c>
      <c r="AC80" s="232">
        <v>7</v>
      </c>
      <c r="AZ80" s="232">
        <v>2</v>
      </c>
      <c r="BA80" s="232">
        <f>IF(AZ80=1,G80,0)</f>
        <v>0</v>
      </c>
      <c r="BB80" s="232">
        <f>IF(AZ80=2,G80,0)</f>
        <v>0</v>
      </c>
      <c r="BC80" s="232">
        <f>IF(AZ80=3,G80,0)</f>
        <v>0</v>
      </c>
      <c r="BD80" s="232">
        <f>IF(AZ80=4,G80,0)</f>
        <v>0</v>
      </c>
      <c r="BE80" s="232">
        <f>IF(AZ80=5,G80,0)</f>
        <v>0</v>
      </c>
      <c r="CA80" s="259">
        <v>1</v>
      </c>
      <c r="CB80" s="259">
        <v>7</v>
      </c>
    </row>
    <row r="81" spans="1:80" ht="12.75">
      <c r="A81" s="260">
        <v>30</v>
      </c>
      <c r="B81" s="261" t="s">
        <v>244</v>
      </c>
      <c r="C81" s="262" t="s">
        <v>245</v>
      </c>
      <c r="D81" s="263" t="s">
        <v>142</v>
      </c>
      <c r="E81" s="264">
        <v>20</v>
      </c>
      <c r="F81" s="264"/>
      <c r="G81" s="265">
        <f>E81*F81</f>
        <v>0</v>
      </c>
      <c r="H81" s="266">
        <v>0</v>
      </c>
      <c r="I81" s="267">
        <f>E81*H81</f>
        <v>0</v>
      </c>
      <c r="J81" s="266">
        <v>-0.00285</v>
      </c>
      <c r="K81" s="267">
        <f>E81*J81</f>
        <v>-0.057</v>
      </c>
      <c r="O81" s="259">
        <v>2</v>
      </c>
      <c r="AA81" s="232">
        <v>1</v>
      </c>
      <c r="AB81" s="232">
        <v>7</v>
      </c>
      <c r="AC81" s="232">
        <v>7</v>
      </c>
      <c r="AZ81" s="232">
        <v>2</v>
      </c>
      <c r="BA81" s="232">
        <f>IF(AZ81=1,G81,0)</f>
        <v>0</v>
      </c>
      <c r="BB81" s="232">
        <f>IF(AZ81=2,G81,0)</f>
        <v>0</v>
      </c>
      <c r="BC81" s="232">
        <f>IF(AZ81=3,G81,0)</f>
        <v>0</v>
      </c>
      <c r="BD81" s="232">
        <f>IF(AZ81=4,G81,0)</f>
        <v>0</v>
      </c>
      <c r="BE81" s="232">
        <f>IF(AZ81=5,G81,0)</f>
        <v>0</v>
      </c>
      <c r="CA81" s="259">
        <v>1</v>
      </c>
      <c r="CB81" s="259">
        <v>7</v>
      </c>
    </row>
    <row r="82" spans="1:15" ht="12.75">
      <c r="A82" s="268"/>
      <c r="B82" s="271"/>
      <c r="C82" s="333" t="s">
        <v>334</v>
      </c>
      <c r="D82" s="334"/>
      <c r="E82" s="272">
        <v>20</v>
      </c>
      <c r="F82" s="273"/>
      <c r="G82" s="274"/>
      <c r="H82" s="275"/>
      <c r="I82" s="269"/>
      <c r="J82" s="276"/>
      <c r="K82" s="269"/>
      <c r="M82" s="270" t="s">
        <v>334</v>
      </c>
      <c r="O82" s="259"/>
    </row>
    <row r="83" spans="1:80" ht="12.75">
      <c r="A83" s="260">
        <v>31</v>
      </c>
      <c r="B83" s="261" t="s">
        <v>247</v>
      </c>
      <c r="C83" s="262" t="s">
        <v>248</v>
      </c>
      <c r="D83" s="263" t="s">
        <v>12</v>
      </c>
      <c r="E83" s="264"/>
      <c r="F83" s="264">
        <v>0</v>
      </c>
      <c r="G83" s="265">
        <f>E83*F83</f>
        <v>0</v>
      </c>
      <c r="H83" s="266">
        <v>0</v>
      </c>
      <c r="I83" s="267">
        <f>E83*H83</f>
        <v>0</v>
      </c>
      <c r="J83" s="266"/>
      <c r="K83" s="267">
        <f>E83*J83</f>
        <v>0</v>
      </c>
      <c r="O83" s="259">
        <v>2</v>
      </c>
      <c r="AA83" s="232">
        <v>7</v>
      </c>
      <c r="AB83" s="232">
        <v>1002</v>
      </c>
      <c r="AC83" s="232">
        <v>5</v>
      </c>
      <c r="AZ83" s="232">
        <v>2</v>
      </c>
      <c r="BA83" s="232">
        <f>IF(AZ83=1,G83,0)</f>
        <v>0</v>
      </c>
      <c r="BB83" s="232">
        <f>IF(AZ83=2,G83,0)</f>
        <v>0</v>
      </c>
      <c r="BC83" s="232">
        <f>IF(AZ83=3,G83,0)</f>
        <v>0</v>
      </c>
      <c r="BD83" s="232">
        <f>IF(AZ83=4,G83,0)</f>
        <v>0</v>
      </c>
      <c r="BE83" s="232">
        <f>IF(AZ83=5,G83,0)</f>
        <v>0</v>
      </c>
      <c r="CA83" s="259">
        <v>7</v>
      </c>
      <c r="CB83" s="259">
        <v>1002</v>
      </c>
    </row>
    <row r="84" spans="1:57" ht="12.75">
      <c r="A84" s="277"/>
      <c r="B84" s="278" t="s">
        <v>100</v>
      </c>
      <c r="C84" s="279" t="s">
        <v>227</v>
      </c>
      <c r="D84" s="280"/>
      <c r="E84" s="281"/>
      <c r="F84" s="282"/>
      <c r="G84" s="283">
        <f>SUM(G70:G83)</f>
        <v>0</v>
      </c>
      <c r="H84" s="284"/>
      <c r="I84" s="285">
        <f>SUM(I70:I83)</f>
        <v>0</v>
      </c>
      <c r="J84" s="284"/>
      <c r="K84" s="285">
        <f>SUM(K70:K83)</f>
        <v>-1.630655</v>
      </c>
      <c r="O84" s="259">
        <v>4</v>
      </c>
      <c r="BA84" s="286">
        <f>SUM(BA70:BA83)</f>
        <v>0</v>
      </c>
      <c r="BB84" s="286">
        <f>SUM(BB70:BB83)</f>
        <v>0</v>
      </c>
      <c r="BC84" s="286">
        <f>SUM(BC70:BC83)</f>
        <v>0</v>
      </c>
      <c r="BD84" s="286">
        <f>SUM(BD70:BD83)</f>
        <v>0</v>
      </c>
      <c r="BE84" s="286">
        <f>SUM(BE70:BE83)</f>
        <v>0</v>
      </c>
    </row>
    <row r="85" spans="1:15" ht="12.75">
      <c r="A85" s="249" t="s">
        <v>97</v>
      </c>
      <c r="B85" s="250" t="s">
        <v>249</v>
      </c>
      <c r="C85" s="251" t="s">
        <v>250</v>
      </c>
      <c r="D85" s="252"/>
      <c r="E85" s="253"/>
      <c r="F85" s="253"/>
      <c r="G85" s="254"/>
      <c r="H85" s="255"/>
      <c r="I85" s="256"/>
      <c r="J85" s="257"/>
      <c r="K85" s="258"/>
      <c r="O85" s="259">
        <v>1</v>
      </c>
    </row>
    <row r="86" spans="1:80" ht="12.75">
      <c r="A86" s="260">
        <v>10</v>
      </c>
      <c r="B86" s="301" t="s">
        <v>358</v>
      </c>
      <c r="C86" s="302" t="s">
        <v>359</v>
      </c>
      <c r="D86" s="303" t="s">
        <v>115</v>
      </c>
      <c r="E86" s="304">
        <v>1110</v>
      </c>
      <c r="F86" s="264"/>
      <c r="G86" s="265">
        <f>E86*F86</f>
        <v>0</v>
      </c>
      <c r="H86" s="266">
        <v>0</v>
      </c>
      <c r="I86" s="267">
        <f>E86*H86</f>
        <v>0</v>
      </c>
      <c r="J86" s="266">
        <v>0</v>
      </c>
      <c r="K86" s="267">
        <f>E86*J86</f>
        <v>0</v>
      </c>
      <c r="O86" s="259">
        <v>2</v>
      </c>
      <c r="AA86" s="232">
        <v>1</v>
      </c>
      <c r="AB86" s="232">
        <v>7</v>
      </c>
      <c r="AC86" s="232">
        <v>7</v>
      </c>
      <c r="AZ86" s="232">
        <v>1</v>
      </c>
      <c r="BA86" s="232">
        <f>IF(AZ86=1,G86,0)</f>
        <v>0</v>
      </c>
      <c r="BB86" s="232">
        <f>IF(AZ86=2,G86,0)</f>
        <v>0</v>
      </c>
      <c r="BC86" s="232">
        <f>IF(AZ86=3,G86,0)</f>
        <v>0</v>
      </c>
      <c r="BD86" s="232">
        <f>IF(AZ86=4,G86,0)</f>
        <v>0</v>
      </c>
      <c r="BE86" s="232">
        <f>IF(AZ86=5,G86,0)</f>
        <v>0</v>
      </c>
      <c r="CA86" s="259">
        <v>1</v>
      </c>
      <c r="CB86" s="259">
        <v>7</v>
      </c>
    </row>
    <row r="87" spans="1:15" ht="12.75">
      <c r="A87" s="268"/>
      <c r="B87" s="271"/>
      <c r="C87" s="333" t="s">
        <v>360</v>
      </c>
      <c r="D87" s="334"/>
      <c r="E87" s="272">
        <v>0</v>
      </c>
      <c r="F87" s="273"/>
      <c r="G87" s="274"/>
      <c r="H87" s="275"/>
      <c r="I87" s="269"/>
      <c r="J87" s="276"/>
      <c r="K87" s="269"/>
      <c r="M87" s="270" t="s">
        <v>360</v>
      </c>
      <c r="O87" s="259"/>
    </row>
    <row r="88" spans="1:15" ht="12.75">
      <c r="A88" s="268"/>
      <c r="B88" s="271"/>
      <c r="C88" s="333" t="s">
        <v>444</v>
      </c>
      <c r="D88" s="334"/>
      <c r="E88" s="272">
        <v>1110</v>
      </c>
      <c r="F88" s="273"/>
      <c r="G88" s="274"/>
      <c r="H88" s="275"/>
      <c r="I88" s="269"/>
      <c r="J88" s="276"/>
      <c r="K88" s="269"/>
      <c r="M88" s="297">
        <v>870623</v>
      </c>
      <c r="O88" s="259"/>
    </row>
    <row r="89" spans="1:80" ht="12.75">
      <c r="A89" s="260">
        <v>11</v>
      </c>
      <c r="B89" s="301" t="s">
        <v>362</v>
      </c>
      <c r="C89" s="302" t="s">
        <v>363</v>
      </c>
      <c r="D89" s="303" t="s">
        <v>142</v>
      </c>
      <c r="E89" s="304">
        <v>100</v>
      </c>
      <c r="F89" s="264"/>
      <c r="G89" s="265">
        <f>E89*F89</f>
        <v>0</v>
      </c>
      <c r="H89" s="266">
        <v>0</v>
      </c>
      <c r="I89" s="267">
        <f>E89*H89</f>
        <v>0</v>
      </c>
      <c r="J89" s="266">
        <v>0</v>
      </c>
      <c r="K89" s="267">
        <f>E89*J89</f>
        <v>0</v>
      </c>
      <c r="O89" s="259">
        <v>2</v>
      </c>
      <c r="AA89" s="232">
        <v>1</v>
      </c>
      <c r="AB89" s="232">
        <v>7</v>
      </c>
      <c r="AC89" s="232">
        <v>7</v>
      </c>
      <c r="AZ89" s="232">
        <v>1</v>
      </c>
      <c r="BA89" s="232">
        <f>IF(AZ89=1,G89,0)</f>
        <v>0</v>
      </c>
      <c r="BB89" s="232">
        <f>IF(AZ89=2,G89,0)</f>
        <v>0</v>
      </c>
      <c r="BC89" s="232">
        <f>IF(AZ89=3,G89,0)</f>
        <v>0</v>
      </c>
      <c r="BD89" s="232">
        <f>IF(AZ89=4,G89,0)</f>
        <v>0</v>
      </c>
      <c r="BE89" s="232">
        <f>IF(AZ89=5,G89,0)</f>
        <v>0</v>
      </c>
      <c r="CA89" s="259">
        <v>1</v>
      </c>
      <c r="CB89" s="259">
        <v>7</v>
      </c>
    </row>
    <row r="90" spans="1:15" ht="12.75">
      <c r="A90" s="268"/>
      <c r="B90" s="271"/>
      <c r="C90" s="333" t="s">
        <v>364</v>
      </c>
      <c r="D90" s="334"/>
      <c r="E90" s="272">
        <v>0</v>
      </c>
      <c r="F90" s="273"/>
      <c r="G90" s="274"/>
      <c r="H90" s="275"/>
      <c r="I90" s="269"/>
      <c r="J90" s="276"/>
      <c r="K90" s="269"/>
      <c r="M90" s="270" t="s">
        <v>364</v>
      </c>
      <c r="O90" s="259"/>
    </row>
    <row r="91" spans="1:15" ht="12.75">
      <c r="A91" s="268"/>
      <c r="B91" s="271"/>
      <c r="C91" s="333" t="s">
        <v>445</v>
      </c>
      <c r="D91" s="334"/>
      <c r="E91" s="272">
        <v>100</v>
      </c>
      <c r="F91" s="273"/>
      <c r="G91" s="274"/>
      <c r="H91" s="275"/>
      <c r="I91" s="269"/>
      <c r="J91" s="276"/>
      <c r="K91" s="269"/>
      <c r="M91" s="270" t="s">
        <v>365</v>
      </c>
      <c r="O91" s="259"/>
    </row>
    <row r="92" spans="1:80" ht="12.75">
      <c r="A92" s="260">
        <v>12</v>
      </c>
      <c r="B92" s="301" t="s">
        <v>259</v>
      </c>
      <c r="C92" s="302" t="s">
        <v>260</v>
      </c>
      <c r="D92" s="303" t="s">
        <v>12</v>
      </c>
      <c r="E92" s="304"/>
      <c r="F92" s="264">
        <v>0</v>
      </c>
      <c r="G92" s="265">
        <f>E92*F92</f>
        <v>0</v>
      </c>
      <c r="H92" s="266">
        <v>0</v>
      </c>
      <c r="I92" s="267">
        <f>E92*H92</f>
        <v>0</v>
      </c>
      <c r="J92" s="266"/>
      <c r="K92" s="267">
        <f>E92*J92</f>
        <v>0</v>
      </c>
      <c r="O92" s="259">
        <v>2</v>
      </c>
      <c r="AA92" s="232">
        <v>7</v>
      </c>
      <c r="AB92" s="232">
        <v>1002</v>
      </c>
      <c r="AC92" s="232">
        <v>5</v>
      </c>
      <c r="AZ92" s="232">
        <v>2</v>
      </c>
      <c r="BA92" s="232">
        <f>IF(AZ92=1,G92,0)</f>
        <v>0</v>
      </c>
      <c r="BB92" s="232">
        <f>IF(AZ92=2,G92,0)</f>
        <v>0</v>
      </c>
      <c r="BC92" s="232">
        <f>IF(AZ92=3,G92,0)</f>
        <v>0</v>
      </c>
      <c r="BD92" s="232">
        <f>IF(AZ92=4,G92,0)</f>
        <v>0</v>
      </c>
      <c r="BE92" s="232">
        <f>IF(AZ92=5,G92,0)</f>
        <v>0</v>
      </c>
      <c r="CA92" s="259">
        <v>7</v>
      </c>
      <c r="CB92" s="259">
        <v>1002</v>
      </c>
    </row>
    <row r="93" spans="1:57" ht="12.75">
      <c r="A93" s="277"/>
      <c r="B93" s="278" t="s">
        <v>100</v>
      </c>
      <c r="C93" s="279" t="s">
        <v>251</v>
      </c>
      <c r="D93" s="305"/>
      <c r="E93" s="306"/>
      <c r="F93" s="282"/>
      <c r="G93" s="283">
        <f>SUM(G85:G92)</f>
        <v>0</v>
      </c>
      <c r="H93" s="284"/>
      <c r="I93" s="285">
        <f>SUM(I85:I92)</f>
        <v>0</v>
      </c>
      <c r="J93" s="284"/>
      <c r="K93" s="285">
        <f>SUM(K85:K92)</f>
        <v>0</v>
      </c>
      <c r="O93" s="259">
        <v>4</v>
      </c>
      <c r="BA93" s="286">
        <f>SUM(BA85:BA92)</f>
        <v>0</v>
      </c>
      <c r="BB93" s="286">
        <f>SUM(BB85:BB92)</f>
        <v>0</v>
      </c>
      <c r="BC93" s="286">
        <f>SUM(BC85:BC92)</f>
        <v>0</v>
      </c>
      <c r="BD93" s="286">
        <f>SUM(BD85:BD92)</f>
        <v>0</v>
      </c>
      <c r="BE93" s="286">
        <f>SUM(BE85:BE92)</f>
        <v>0</v>
      </c>
    </row>
    <row r="94" spans="1:15" ht="12.75">
      <c r="A94" s="249" t="s">
        <v>97</v>
      </c>
      <c r="B94" s="250" t="s">
        <v>261</v>
      </c>
      <c r="C94" s="251" t="s">
        <v>262</v>
      </c>
      <c r="D94" s="252"/>
      <c r="E94" s="253"/>
      <c r="F94" s="253"/>
      <c r="G94" s="254"/>
      <c r="H94" s="255"/>
      <c r="I94" s="256"/>
      <c r="J94" s="257"/>
      <c r="K94" s="258"/>
      <c r="O94" s="259">
        <v>1</v>
      </c>
    </row>
    <row r="95" spans="1:80" ht="12.75">
      <c r="A95" s="260">
        <v>13</v>
      </c>
      <c r="B95" s="301" t="s">
        <v>366</v>
      </c>
      <c r="C95" s="302" t="s">
        <v>367</v>
      </c>
      <c r="D95" s="303" t="s">
        <v>202</v>
      </c>
      <c r="E95" s="304">
        <v>26.12</v>
      </c>
      <c r="F95" s="264"/>
      <c r="G95" s="265">
        <f>E95*F95</f>
        <v>0</v>
      </c>
      <c r="H95" s="266">
        <v>0</v>
      </c>
      <c r="I95" s="267">
        <f>E95*H95</f>
        <v>0</v>
      </c>
      <c r="J95" s="266"/>
      <c r="K95" s="267">
        <f>E95*J95</f>
        <v>0</v>
      </c>
      <c r="O95" s="259">
        <v>2</v>
      </c>
      <c r="AA95" s="232">
        <v>12</v>
      </c>
      <c r="AB95" s="232">
        <v>0</v>
      </c>
      <c r="AC95" s="232">
        <v>19</v>
      </c>
      <c r="AZ95" s="232">
        <v>1</v>
      </c>
      <c r="BA95" s="232">
        <f>IF(AZ95=1,G95,0)</f>
        <v>0</v>
      </c>
      <c r="BB95" s="232">
        <f>IF(AZ95=2,G95,0)</f>
        <v>0</v>
      </c>
      <c r="BC95" s="232">
        <f>IF(AZ95=3,G95,0)</f>
        <v>0</v>
      </c>
      <c r="BD95" s="232">
        <f>IF(AZ95=4,G95,0)</f>
        <v>0</v>
      </c>
      <c r="BE95" s="232">
        <f>IF(AZ95=5,G95,0)</f>
        <v>0</v>
      </c>
      <c r="CA95" s="259">
        <v>12</v>
      </c>
      <c r="CB95" s="259">
        <v>0</v>
      </c>
    </row>
    <row r="96" spans="1:15" ht="12.75">
      <c r="A96" s="268"/>
      <c r="B96" s="271"/>
      <c r="C96" s="333" t="s">
        <v>368</v>
      </c>
      <c r="D96" s="334"/>
      <c r="E96" s="272">
        <v>0</v>
      </c>
      <c r="F96" s="273"/>
      <c r="G96" s="274"/>
      <c r="H96" s="275"/>
      <c r="I96" s="269"/>
      <c r="J96" s="276"/>
      <c r="K96" s="269"/>
      <c r="M96" s="270" t="s">
        <v>368</v>
      </c>
      <c r="O96" s="259"/>
    </row>
    <row r="97" spans="1:15" ht="12.75">
      <c r="A97" s="268"/>
      <c r="B97" s="271"/>
      <c r="C97" s="333" t="s">
        <v>439</v>
      </c>
      <c r="D97" s="334"/>
      <c r="E97" s="272">
        <v>24.42</v>
      </c>
      <c r="F97" s="273"/>
      <c r="G97" s="274"/>
      <c r="H97" s="275"/>
      <c r="I97" s="269"/>
      <c r="J97" s="276"/>
      <c r="K97" s="269"/>
      <c r="M97" s="270" t="s">
        <v>369</v>
      </c>
      <c r="O97" s="259"/>
    </row>
    <row r="98" spans="1:15" ht="12.75">
      <c r="A98" s="268"/>
      <c r="B98" s="271"/>
      <c r="C98" s="333" t="s">
        <v>370</v>
      </c>
      <c r="D98" s="334"/>
      <c r="E98" s="272">
        <v>0</v>
      </c>
      <c r="F98" s="273"/>
      <c r="G98" s="274"/>
      <c r="H98" s="275"/>
      <c r="I98" s="269"/>
      <c r="J98" s="276"/>
      <c r="K98" s="269"/>
      <c r="M98" s="270" t="s">
        <v>370</v>
      </c>
      <c r="O98" s="259"/>
    </row>
    <row r="99" spans="1:15" ht="12.75">
      <c r="A99" s="268"/>
      <c r="B99" s="271"/>
      <c r="C99" s="333" t="s">
        <v>440</v>
      </c>
      <c r="D99" s="334"/>
      <c r="E99" s="272">
        <v>1.7</v>
      </c>
      <c r="F99" s="273"/>
      <c r="G99" s="274"/>
      <c r="H99" s="275"/>
      <c r="I99" s="269"/>
      <c r="J99" s="276"/>
      <c r="K99" s="269"/>
      <c r="M99" s="270" t="s">
        <v>371</v>
      </c>
      <c r="O99" s="259"/>
    </row>
    <row r="100" spans="1:80" ht="12.75">
      <c r="A100" s="260">
        <v>14</v>
      </c>
      <c r="B100" s="301" t="s">
        <v>372</v>
      </c>
      <c r="C100" s="302" t="s">
        <v>373</v>
      </c>
      <c r="D100" s="303" t="s">
        <v>202</v>
      </c>
      <c r="E100" s="304">
        <v>130.6</v>
      </c>
      <c r="F100" s="264"/>
      <c r="G100" s="265">
        <f>E100*F100</f>
        <v>0</v>
      </c>
      <c r="H100" s="266">
        <v>0</v>
      </c>
      <c r="I100" s="267">
        <f>E100*H100</f>
        <v>0</v>
      </c>
      <c r="J100" s="266"/>
      <c r="K100" s="267">
        <f>E100*J100</f>
        <v>0</v>
      </c>
      <c r="O100" s="259">
        <v>2</v>
      </c>
      <c r="AA100" s="232">
        <v>12</v>
      </c>
      <c r="AB100" s="232">
        <v>0</v>
      </c>
      <c r="AC100" s="232">
        <v>20</v>
      </c>
      <c r="AZ100" s="232">
        <v>1</v>
      </c>
      <c r="BA100" s="232">
        <f>IF(AZ100=1,G100,0)</f>
        <v>0</v>
      </c>
      <c r="BB100" s="232">
        <f>IF(AZ100=2,G100,0)</f>
        <v>0</v>
      </c>
      <c r="BC100" s="232">
        <f>IF(AZ100=3,G100,0)</f>
        <v>0</v>
      </c>
      <c r="BD100" s="232">
        <f>IF(AZ100=4,G100,0)</f>
        <v>0</v>
      </c>
      <c r="BE100" s="232">
        <f>IF(AZ100=5,G100,0)</f>
        <v>0</v>
      </c>
      <c r="CA100" s="259">
        <v>12</v>
      </c>
      <c r="CB100" s="259">
        <v>0</v>
      </c>
    </row>
    <row r="101" spans="1:15" ht="12.75">
      <c r="A101" s="268"/>
      <c r="B101" s="271"/>
      <c r="C101" s="340" t="s">
        <v>374</v>
      </c>
      <c r="D101" s="334"/>
      <c r="E101" s="298">
        <v>0</v>
      </c>
      <c r="F101" s="273"/>
      <c r="G101" s="274"/>
      <c r="H101" s="275"/>
      <c r="I101" s="269"/>
      <c r="J101" s="276"/>
      <c r="K101" s="269"/>
      <c r="M101" s="270" t="s">
        <v>374</v>
      </c>
      <c r="O101" s="259"/>
    </row>
    <row r="102" spans="1:15" ht="12.75">
      <c r="A102" s="268"/>
      <c r="B102" s="271"/>
      <c r="C102" s="340" t="s">
        <v>368</v>
      </c>
      <c r="D102" s="334"/>
      <c r="E102" s="298">
        <v>0</v>
      </c>
      <c r="F102" s="273"/>
      <c r="G102" s="274"/>
      <c r="H102" s="275"/>
      <c r="I102" s="269"/>
      <c r="J102" s="276"/>
      <c r="K102" s="269"/>
      <c r="M102" s="270" t="s">
        <v>368</v>
      </c>
      <c r="O102" s="259"/>
    </row>
    <row r="103" spans="1:15" ht="12.75">
      <c r="A103" s="268"/>
      <c r="B103" s="271"/>
      <c r="C103" s="340" t="s">
        <v>441</v>
      </c>
      <c r="D103" s="334"/>
      <c r="E103" s="298">
        <v>24.42</v>
      </c>
      <c r="F103" s="273"/>
      <c r="G103" s="274"/>
      <c r="H103" s="275"/>
      <c r="I103" s="269"/>
      <c r="J103" s="276"/>
      <c r="K103" s="269"/>
      <c r="M103" s="270" t="s">
        <v>369</v>
      </c>
      <c r="O103" s="259"/>
    </row>
    <row r="104" spans="1:15" ht="12.75">
      <c r="A104" s="268"/>
      <c r="B104" s="271"/>
      <c r="C104" s="340" t="s">
        <v>370</v>
      </c>
      <c r="D104" s="334"/>
      <c r="E104" s="298">
        <v>0</v>
      </c>
      <c r="F104" s="273"/>
      <c r="G104" s="274"/>
      <c r="H104" s="275"/>
      <c r="I104" s="269"/>
      <c r="J104" s="276"/>
      <c r="K104" s="269"/>
      <c r="M104" s="270" t="s">
        <v>370</v>
      </c>
      <c r="O104" s="259"/>
    </row>
    <row r="105" spans="1:15" ht="12.75">
      <c r="A105" s="268"/>
      <c r="B105" s="271"/>
      <c r="C105" s="340" t="s">
        <v>442</v>
      </c>
      <c r="D105" s="334"/>
      <c r="E105" s="272">
        <v>1.7</v>
      </c>
      <c r="F105" s="273"/>
      <c r="G105" s="274"/>
      <c r="H105" s="275"/>
      <c r="I105" s="269"/>
      <c r="J105" s="276"/>
      <c r="K105" s="269"/>
      <c r="M105" s="270" t="s">
        <v>371</v>
      </c>
      <c r="O105" s="259"/>
    </row>
    <row r="106" spans="1:15" ht="12.75">
      <c r="A106" s="268"/>
      <c r="B106" s="271"/>
      <c r="C106" s="340" t="s">
        <v>375</v>
      </c>
      <c r="D106" s="334"/>
      <c r="E106" s="264">
        <v>26.12</v>
      </c>
      <c r="F106" s="273"/>
      <c r="G106" s="274"/>
      <c r="H106" s="275"/>
      <c r="I106" s="269"/>
      <c r="J106" s="276"/>
      <c r="K106" s="269"/>
      <c r="M106" s="270" t="s">
        <v>375</v>
      </c>
      <c r="O106" s="259"/>
    </row>
    <row r="107" spans="1:15" ht="12.75">
      <c r="A107" s="268"/>
      <c r="B107" s="271"/>
      <c r="C107" s="333" t="s">
        <v>443</v>
      </c>
      <c r="D107" s="334"/>
      <c r="E107" s="264">
        <v>130.6</v>
      </c>
      <c r="F107" s="273"/>
      <c r="G107" s="274"/>
      <c r="H107" s="275"/>
      <c r="I107" s="269"/>
      <c r="J107" s="276"/>
      <c r="K107" s="269"/>
      <c r="M107" s="270" t="s">
        <v>376</v>
      </c>
      <c r="O107" s="259"/>
    </row>
    <row r="108" spans="1:80" ht="12.75">
      <c r="A108" s="260">
        <v>15</v>
      </c>
      <c r="B108" s="301" t="s">
        <v>377</v>
      </c>
      <c r="C108" s="302" t="s">
        <v>378</v>
      </c>
      <c r="D108" s="303" t="s">
        <v>202</v>
      </c>
      <c r="E108" s="304">
        <v>26.12</v>
      </c>
      <c r="F108" s="264"/>
      <c r="G108" s="265">
        <f>E108*F108</f>
        <v>0</v>
      </c>
      <c r="H108" s="266">
        <v>0</v>
      </c>
      <c r="I108" s="267">
        <f>E108*H108</f>
        <v>0</v>
      </c>
      <c r="J108" s="266"/>
      <c r="K108" s="267">
        <f>E108*J108</f>
        <v>0</v>
      </c>
      <c r="O108" s="259">
        <v>2</v>
      </c>
      <c r="AA108" s="232">
        <v>12</v>
      </c>
      <c r="AB108" s="232">
        <v>0</v>
      </c>
      <c r="AC108" s="232">
        <v>22</v>
      </c>
      <c r="AZ108" s="232">
        <v>1</v>
      </c>
      <c r="BA108" s="232">
        <f>IF(AZ108=1,G108,0)</f>
        <v>0</v>
      </c>
      <c r="BB108" s="232">
        <f>IF(AZ108=2,G108,0)</f>
        <v>0</v>
      </c>
      <c r="BC108" s="232">
        <f>IF(AZ108=3,G108,0)</f>
        <v>0</v>
      </c>
      <c r="BD108" s="232">
        <f>IF(AZ108=4,G108,0)</f>
        <v>0</v>
      </c>
      <c r="BE108" s="232">
        <f>IF(AZ108=5,G108,0)</f>
        <v>0</v>
      </c>
      <c r="CA108" s="259">
        <v>12</v>
      </c>
      <c r="CB108" s="259">
        <v>0</v>
      </c>
    </row>
    <row r="109" spans="1:15" ht="12.75">
      <c r="A109" s="268"/>
      <c r="B109" s="271"/>
      <c r="C109" s="333" t="s">
        <v>368</v>
      </c>
      <c r="D109" s="334"/>
      <c r="E109" s="272">
        <v>0</v>
      </c>
      <c r="F109" s="273"/>
      <c r="G109" s="274"/>
      <c r="H109" s="275"/>
      <c r="I109" s="269"/>
      <c r="J109" s="276"/>
      <c r="K109" s="269"/>
      <c r="M109" s="270" t="s">
        <v>368</v>
      </c>
      <c r="O109" s="259"/>
    </row>
    <row r="110" spans="1:15" ht="12.75">
      <c r="A110" s="268"/>
      <c r="B110" s="271"/>
      <c r="C110" s="333" t="s">
        <v>441</v>
      </c>
      <c r="D110" s="334"/>
      <c r="E110" s="272">
        <v>24.42</v>
      </c>
      <c r="F110" s="273"/>
      <c r="G110" s="274"/>
      <c r="H110" s="275"/>
      <c r="I110" s="269"/>
      <c r="J110" s="276"/>
      <c r="K110" s="269"/>
      <c r="M110" s="270" t="s">
        <v>369</v>
      </c>
      <c r="O110" s="259"/>
    </row>
    <row r="111" spans="1:15" ht="12.75">
      <c r="A111" s="268"/>
      <c r="B111" s="271"/>
      <c r="C111" s="333" t="s">
        <v>370</v>
      </c>
      <c r="D111" s="334"/>
      <c r="E111" s="272">
        <v>0</v>
      </c>
      <c r="F111" s="273"/>
      <c r="G111" s="274"/>
      <c r="H111" s="275"/>
      <c r="I111" s="269"/>
      <c r="J111" s="276"/>
      <c r="K111" s="269"/>
      <c r="M111" s="270" t="s">
        <v>370</v>
      </c>
      <c r="O111" s="259"/>
    </row>
    <row r="112" spans="1:15" ht="12.75">
      <c r="A112" s="268"/>
      <c r="B112" s="271"/>
      <c r="C112" s="333" t="s">
        <v>440</v>
      </c>
      <c r="D112" s="334"/>
      <c r="E112" s="272">
        <v>1.7</v>
      </c>
      <c r="F112" s="273"/>
      <c r="G112" s="274"/>
      <c r="H112" s="275"/>
      <c r="I112" s="269"/>
      <c r="J112" s="276"/>
      <c r="K112" s="269"/>
      <c r="M112" s="270" t="s">
        <v>371</v>
      </c>
      <c r="O112" s="259"/>
    </row>
    <row r="113" spans="1:80" ht="12.75">
      <c r="A113" s="260">
        <v>16</v>
      </c>
      <c r="B113" s="301" t="s">
        <v>379</v>
      </c>
      <c r="C113" s="302" t="s">
        <v>380</v>
      </c>
      <c r="D113" s="303" t="s">
        <v>202</v>
      </c>
      <c r="E113" s="304">
        <v>26.12</v>
      </c>
      <c r="F113" s="264"/>
      <c r="G113" s="265">
        <f>E113*F113</f>
        <v>0</v>
      </c>
      <c r="H113" s="266">
        <v>0</v>
      </c>
      <c r="I113" s="267">
        <f>E113*H113</f>
        <v>0</v>
      </c>
      <c r="J113" s="266"/>
      <c r="K113" s="267">
        <f>E113*J113</f>
        <v>0</v>
      </c>
      <c r="O113" s="259">
        <v>2</v>
      </c>
      <c r="AA113" s="232">
        <v>12</v>
      </c>
      <c r="AB113" s="232">
        <v>0</v>
      </c>
      <c r="AC113" s="232">
        <v>21</v>
      </c>
      <c r="AZ113" s="232">
        <v>1</v>
      </c>
      <c r="BA113" s="232">
        <f>IF(AZ113=1,G113,0)</f>
        <v>0</v>
      </c>
      <c r="BB113" s="232">
        <f>IF(AZ113=2,G113,0)</f>
        <v>0</v>
      </c>
      <c r="BC113" s="232">
        <f>IF(AZ113=3,G113,0)</f>
        <v>0</v>
      </c>
      <c r="BD113" s="232">
        <f>IF(AZ113=4,G113,0)</f>
        <v>0</v>
      </c>
      <c r="BE113" s="232">
        <f>IF(AZ113=5,G113,0)</f>
        <v>0</v>
      </c>
      <c r="CA113" s="259">
        <v>12</v>
      </c>
      <c r="CB113" s="259">
        <v>0</v>
      </c>
    </row>
    <row r="114" spans="1:15" ht="12.75">
      <c r="A114" s="268"/>
      <c r="B114" s="271"/>
      <c r="C114" s="333" t="s">
        <v>368</v>
      </c>
      <c r="D114" s="334"/>
      <c r="E114" s="272">
        <v>0</v>
      </c>
      <c r="F114" s="273"/>
      <c r="G114" s="274"/>
      <c r="H114" s="275"/>
      <c r="I114" s="269"/>
      <c r="J114" s="276"/>
      <c r="K114" s="269"/>
      <c r="M114" s="270" t="s">
        <v>368</v>
      </c>
      <c r="O114" s="259"/>
    </row>
    <row r="115" spans="1:15" ht="12.75">
      <c r="A115" s="268"/>
      <c r="B115" s="271"/>
      <c r="C115" s="333" t="s">
        <v>441</v>
      </c>
      <c r="D115" s="334"/>
      <c r="E115" s="272">
        <v>24.42</v>
      </c>
      <c r="F115" s="273"/>
      <c r="G115" s="274"/>
      <c r="H115" s="275"/>
      <c r="I115" s="269"/>
      <c r="J115" s="276"/>
      <c r="K115" s="269"/>
      <c r="M115" s="270" t="s">
        <v>369</v>
      </c>
      <c r="O115" s="259"/>
    </row>
    <row r="116" spans="1:15" ht="12.75">
      <c r="A116" s="268"/>
      <c r="B116" s="271"/>
      <c r="C116" s="333" t="s">
        <v>370</v>
      </c>
      <c r="D116" s="334"/>
      <c r="E116" s="272">
        <v>0</v>
      </c>
      <c r="F116" s="273"/>
      <c r="G116" s="274"/>
      <c r="H116" s="275"/>
      <c r="I116" s="269"/>
      <c r="J116" s="276"/>
      <c r="K116" s="269"/>
      <c r="M116" s="270" t="s">
        <v>370</v>
      </c>
      <c r="O116" s="259"/>
    </row>
    <row r="117" spans="1:15" ht="12.75">
      <c r="A117" s="268"/>
      <c r="B117" s="271"/>
      <c r="C117" s="333" t="s">
        <v>440</v>
      </c>
      <c r="D117" s="334"/>
      <c r="E117" s="272">
        <v>1.7</v>
      </c>
      <c r="F117" s="273"/>
      <c r="G117" s="274"/>
      <c r="H117" s="275"/>
      <c r="I117" s="269"/>
      <c r="J117" s="276"/>
      <c r="K117" s="269"/>
      <c r="M117" s="270" t="s">
        <v>371</v>
      </c>
      <c r="O117" s="259"/>
    </row>
    <row r="118" spans="1:80" ht="12.75">
      <c r="A118" s="260">
        <v>32</v>
      </c>
      <c r="B118" s="261" t="s">
        <v>264</v>
      </c>
      <c r="C118" s="262" t="s">
        <v>265</v>
      </c>
      <c r="D118" s="263" t="s">
        <v>202</v>
      </c>
      <c r="E118" s="264">
        <v>1667.51479399</v>
      </c>
      <c r="F118" s="264"/>
      <c r="G118" s="265">
        <f aca="true" t="shared" si="0" ref="G118:G123">E118*F118</f>
        <v>0</v>
      </c>
      <c r="H118" s="266">
        <v>0</v>
      </c>
      <c r="I118" s="267">
        <f aca="true" t="shared" si="1" ref="I118:I123">E118*H118</f>
        <v>0</v>
      </c>
      <c r="J118" s="266"/>
      <c r="K118" s="267">
        <f aca="true" t="shared" si="2" ref="K118:K123">E118*J118</f>
        <v>0</v>
      </c>
      <c r="O118" s="259">
        <v>2</v>
      </c>
      <c r="AA118" s="232">
        <v>8</v>
      </c>
      <c r="AB118" s="232">
        <v>0</v>
      </c>
      <c r="AC118" s="232">
        <v>3</v>
      </c>
      <c r="AZ118" s="232">
        <v>1</v>
      </c>
      <c r="BA118" s="232">
        <f aca="true" t="shared" si="3" ref="BA118:BA123">IF(AZ118=1,G118,0)</f>
        <v>0</v>
      </c>
      <c r="BB118" s="232">
        <f aca="true" t="shared" si="4" ref="BB118:BB123">IF(AZ118=2,G118,0)</f>
        <v>0</v>
      </c>
      <c r="BC118" s="232">
        <f aca="true" t="shared" si="5" ref="BC118:BC123">IF(AZ118=3,G118,0)</f>
        <v>0</v>
      </c>
      <c r="BD118" s="232">
        <f aca="true" t="shared" si="6" ref="BD118:BD123">IF(AZ118=4,G118,0)</f>
        <v>0</v>
      </c>
      <c r="BE118" s="232">
        <f aca="true" t="shared" si="7" ref="BE118:BE123">IF(AZ118=5,G118,0)</f>
        <v>0</v>
      </c>
      <c r="CA118" s="259">
        <v>8</v>
      </c>
      <c r="CB118" s="259">
        <v>0</v>
      </c>
    </row>
    <row r="119" spans="1:80" ht="22.5">
      <c r="A119" s="260">
        <v>33</v>
      </c>
      <c r="B119" s="261" t="s">
        <v>266</v>
      </c>
      <c r="C119" s="262" t="s">
        <v>267</v>
      </c>
      <c r="D119" s="263" t="s">
        <v>202</v>
      </c>
      <c r="E119" s="264">
        <v>15007.63314591</v>
      </c>
      <c r="F119" s="264"/>
      <c r="G119" s="265">
        <f t="shared" si="0"/>
        <v>0</v>
      </c>
      <c r="H119" s="266">
        <v>0</v>
      </c>
      <c r="I119" s="267">
        <f t="shared" si="1"/>
        <v>0</v>
      </c>
      <c r="J119" s="266"/>
      <c r="K119" s="267">
        <f t="shared" si="2"/>
        <v>0</v>
      </c>
      <c r="O119" s="259">
        <v>2</v>
      </c>
      <c r="AA119" s="232">
        <v>8</v>
      </c>
      <c r="AB119" s="232">
        <v>0</v>
      </c>
      <c r="AC119" s="232">
        <v>3</v>
      </c>
      <c r="AZ119" s="232">
        <v>1</v>
      </c>
      <c r="BA119" s="232">
        <f t="shared" si="3"/>
        <v>0</v>
      </c>
      <c r="BB119" s="232">
        <f t="shared" si="4"/>
        <v>0</v>
      </c>
      <c r="BC119" s="232">
        <f t="shared" si="5"/>
        <v>0</v>
      </c>
      <c r="BD119" s="232">
        <f t="shared" si="6"/>
        <v>0</v>
      </c>
      <c r="BE119" s="232">
        <f t="shared" si="7"/>
        <v>0</v>
      </c>
      <c r="CA119" s="259">
        <v>8</v>
      </c>
      <c r="CB119" s="259">
        <v>0</v>
      </c>
    </row>
    <row r="120" spans="1:80" ht="12.75">
      <c r="A120" s="260">
        <v>34</v>
      </c>
      <c r="B120" s="261" t="s">
        <v>268</v>
      </c>
      <c r="C120" s="262" t="s">
        <v>269</v>
      </c>
      <c r="D120" s="263" t="s">
        <v>202</v>
      </c>
      <c r="E120" s="264">
        <v>1667.51479399</v>
      </c>
      <c r="F120" s="264"/>
      <c r="G120" s="265">
        <f t="shared" si="0"/>
        <v>0</v>
      </c>
      <c r="H120" s="266">
        <v>0</v>
      </c>
      <c r="I120" s="267">
        <f t="shared" si="1"/>
        <v>0</v>
      </c>
      <c r="J120" s="266"/>
      <c r="K120" s="267">
        <f t="shared" si="2"/>
        <v>0</v>
      </c>
      <c r="O120" s="259">
        <v>2</v>
      </c>
      <c r="AA120" s="232">
        <v>8</v>
      </c>
      <c r="AB120" s="232">
        <v>0</v>
      </c>
      <c r="AC120" s="232">
        <v>3</v>
      </c>
      <c r="AZ120" s="232">
        <v>1</v>
      </c>
      <c r="BA120" s="232">
        <f t="shared" si="3"/>
        <v>0</v>
      </c>
      <c r="BB120" s="232">
        <f t="shared" si="4"/>
        <v>0</v>
      </c>
      <c r="BC120" s="232">
        <f t="shared" si="5"/>
        <v>0</v>
      </c>
      <c r="BD120" s="232">
        <f t="shared" si="6"/>
        <v>0</v>
      </c>
      <c r="BE120" s="232">
        <f t="shared" si="7"/>
        <v>0</v>
      </c>
      <c r="CA120" s="259">
        <v>8</v>
      </c>
      <c r="CB120" s="259">
        <v>0</v>
      </c>
    </row>
    <row r="121" spans="1:80" ht="12.75">
      <c r="A121" s="260">
        <v>35</v>
      </c>
      <c r="B121" s="261" t="s">
        <v>270</v>
      </c>
      <c r="C121" s="262" t="s">
        <v>271</v>
      </c>
      <c r="D121" s="263" t="s">
        <v>202</v>
      </c>
      <c r="E121" s="264">
        <v>6670.05917596</v>
      </c>
      <c r="F121" s="264"/>
      <c r="G121" s="265">
        <f t="shared" si="0"/>
        <v>0</v>
      </c>
      <c r="H121" s="266">
        <v>0</v>
      </c>
      <c r="I121" s="267">
        <f t="shared" si="1"/>
        <v>0</v>
      </c>
      <c r="J121" s="266"/>
      <c r="K121" s="267">
        <f t="shared" si="2"/>
        <v>0</v>
      </c>
      <c r="O121" s="259">
        <v>2</v>
      </c>
      <c r="AA121" s="232">
        <v>8</v>
      </c>
      <c r="AB121" s="232">
        <v>0</v>
      </c>
      <c r="AC121" s="232">
        <v>3</v>
      </c>
      <c r="AZ121" s="232">
        <v>1</v>
      </c>
      <c r="BA121" s="232">
        <f t="shared" si="3"/>
        <v>0</v>
      </c>
      <c r="BB121" s="232">
        <f t="shared" si="4"/>
        <v>0</v>
      </c>
      <c r="BC121" s="232">
        <f t="shared" si="5"/>
        <v>0</v>
      </c>
      <c r="BD121" s="232">
        <f t="shared" si="6"/>
        <v>0</v>
      </c>
      <c r="BE121" s="232">
        <f t="shared" si="7"/>
        <v>0</v>
      </c>
      <c r="CA121" s="259">
        <v>8</v>
      </c>
      <c r="CB121" s="259">
        <v>0</v>
      </c>
    </row>
    <row r="122" spans="1:80" ht="12.75">
      <c r="A122" s="260">
        <v>36</v>
      </c>
      <c r="B122" s="261" t="s">
        <v>272</v>
      </c>
      <c r="C122" s="262" t="s">
        <v>273</v>
      </c>
      <c r="D122" s="263" t="s">
        <v>202</v>
      </c>
      <c r="E122" s="264">
        <v>1667.51479399</v>
      </c>
      <c r="F122" s="264"/>
      <c r="G122" s="265">
        <f t="shared" si="0"/>
        <v>0</v>
      </c>
      <c r="H122" s="266">
        <v>0</v>
      </c>
      <c r="I122" s="267">
        <f t="shared" si="1"/>
        <v>0</v>
      </c>
      <c r="J122" s="266"/>
      <c r="K122" s="267">
        <f t="shared" si="2"/>
        <v>0</v>
      </c>
      <c r="O122" s="259">
        <v>2</v>
      </c>
      <c r="AA122" s="232">
        <v>8</v>
      </c>
      <c r="AB122" s="232">
        <v>0</v>
      </c>
      <c r="AC122" s="232">
        <v>3</v>
      </c>
      <c r="AZ122" s="232">
        <v>1</v>
      </c>
      <c r="BA122" s="232">
        <f t="shared" si="3"/>
        <v>0</v>
      </c>
      <c r="BB122" s="232">
        <f t="shared" si="4"/>
        <v>0</v>
      </c>
      <c r="BC122" s="232">
        <f t="shared" si="5"/>
        <v>0</v>
      </c>
      <c r="BD122" s="232">
        <f t="shared" si="6"/>
        <v>0</v>
      </c>
      <c r="BE122" s="232">
        <f t="shared" si="7"/>
        <v>0</v>
      </c>
      <c r="CA122" s="259">
        <v>8</v>
      </c>
      <c r="CB122" s="259">
        <v>0</v>
      </c>
    </row>
    <row r="123" spans="1:80" ht="22.5">
      <c r="A123" s="260">
        <v>37</v>
      </c>
      <c r="B123" s="261" t="s">
        <v>274</v>
      </c>
      <c r="C123" s="262" t="s">
        <v>275</v>
      </c>
      <c r="D123" s="263" t="s">
        <v>202</v>
      </c>
      <c r="E123" s="264">
        <v>1667.51479399</v>
      </c>
      <c r="F123" s="264"/>
      <c r="G123" s="265">
        <f t="shared" si="0"/>
        <v>0</v>
      </c>
      <c r="H123" s="266">
        <v>0</v>
      </c>
      <c r="I123" s="267">
        <f t="shared" si="1"/>
        <v>0</v>
      </c>
      <c r="J123" s="266"/>
      <c r="K123" s="267">
        <f t="shared" si="2"/>
        <v>0</v>
      </c>
      <c r="O123" s="259">
        <v>2</v>
      </c>
      <c r="AA123" s="232">
        <v>8</v>
      </c>
      <c r="AB123" s="232">
        <v>0</v>
      </c>
      <c r="AC123" s="232">
        <v>3</v>
      </c>
      <c r="AZ123" s="232">
        <v>1</v>
      </c>
      <c r="BA123" s="232">
        <f t="shared" si="3"/>
        <v>0</v>
      </c>
      <c r="BB123" s="232">
        <f t="shared" si="4"/>
        <v>0</v>
      </c>
      <c r="BC123" s="232">
        <f t="shared" si="5"/>
        <v>0</v>
      </c>
      <c r="BD123" s="232">
        <f t="shared" si="6"/>
        <v>0</v>
      </c>
      <c r="BE123" s="232">
        <f t="shared" si="7"/>
        <v>0</v>
      </c>
      <c r="CA123" s="259">
        <v>8</v>
      </c>
      <c r="CB123" s="259">
        <v>0</v>
      </c>
    </row>
    <row r="124" spans="1:57" ht="12.75">
      <c r="A124" s="277"/>
      <c r="B124" s="278" t="s">
        <v>100</v>
      </c>
      <c r="C124" s="279" t="s">
        <v>263</v>
      </c>
      <c r="D124" s="280"/>
      <c r="E124" s="281"/>
      <c r="F124" s="282"/>
      <c r="G124" s="283">
        <f>SUM(G94:G123)</f>
        <v>0</v>
      </c>
      <c r="H124" s="284"/>
      <c r="I124" s="285">
        <f>SUM(I94:I123)</f>
        <v>0</v>
      </c>
      <c r="J124" s="284"/>
      <c r="K124" s="285">
        <f>SUM(K94:K123)</f>
        <v>0</v>
      </c>
      <c r="O124" s="259">
        <v>4</v>
      </c>
      <c r="BA124" s="286">
        <f>SUM(BA94:BA123)</f>
        <v>0</v>
      </c>
      <c r="BB124" s="286">
        <f>SUM(BB94:BB123)</f>
        <v>0</v>
      </c>
      <c r="BC124" s="286">
        <f>SUM(BC94:BC123)</f>
        <v>0</v>
      </c>
      <c r="BD124" s="286">
        <f>SUM(BD94:BD123)</f>
        <v>0</v>
      </c>
      <c r="BE124" s="286">
        <f>SUM(BE94:BE123)</f>
        <v>0</v>
      </c>
    </row>
    <row r="125" ht="12.75">
      <c r="E125" s="232"/>
    </row>
    <row r="126" ht="12.75">
      <c r="E126" s="232"/>
    </row>
    <row r="127" ht="12.75">
      <c r="E127" s="232"/>
    </row>
    <row r="128" ht="12.75">
      <c r="E128" s="232"/>
    </row>
    <row r="129" ht="12.75">
      <c r="E129" s="232"/>
    </row>
    <row r="130" ht="12.75">
      <c r="E130" s="232"/>
    </row>
    <row r="131" ht="12.75">
      <c r="E131" s="232"/>
    </row>
    <row r="132" ht="12.75">
      <c r="E132" s="232"/>
    </row>
    <row r="133" ht="12.75">
      <c r="E133" s="232"/>
    </row>
    <row r="134" ht="12.75">
      <c r="E134" s="232"/>
    </row>
    <row r="135" ht="12.75">
      <c r="E135" s="232"/>
    </row>
    <row r="136" ht="12.75">
      <c r="E136" s="232"/>
    </row>
    <row r="137" ht="12.75">
      <c r="E137" s="232"/>
    </row>
    <row r="138" ht="12.75">
      <c r="E138" s="232"/>
    </row>
    <row r="139" ht="12.75">
      <c r="E139" s="232"/>
    </row>
    <row r="140" ht="12.75">
      <c r="E140" s="232"/>
    </row>
    <row r="141" ht="12.75">
      <c r="E141" s="232"/>
    </row>
    <row r="142" ht="12.75">
      <c r="E142" s="232"/>
    </row>
    <row r="143" ht="12.75">
      <c r="E143" s="232"/>
    </row>
    <row r="144" ht="12.75">
      <c r="E144" s="232"/>
    </row>
    <row r="145" ht="12.75">
      <c r="E145" s="232"/>
    </row>
    <row r="146" ht="12.75">
      <c r="E146" s="232"/>
    </row>
    <row r="147" ht="12.75">
      <c r="E147" s="232"/>
    </row>
    <row r="148" spans="1:7" ht="12.75">
      <c r="A148" s="276"/>
      <c r="B148" s="276"/>
      <c r="C148" s="276"/>
      <c r="D148" s="276"/>
      <c r="E148" s="276"/>
      <c r="F148" s="276"/>
      <c r="G148" s="276"/>
    </row>
    <row r="149" spans="1:7" ht="12.75">
      <c r="A149" s="276"/>
      <c r="B149" s="276"/>
      <c r="C149" s="276"/>
      <c r="D149" s="276"/>
      <c r="E149" s="276"/>
      <c r="F149" s="276"/>
      <c r="G149" s="276"/>
    </row>
    <row r="150" spans="1:7" ht="12.75">
      <c r="A150" s="276"/>
      <c r="B150" s="276"/>
      <c r="C150" s="276"/>
      <c r="D150" s="276"/>
      <c r="E150" s="276"/>
      <c r="F150" s="276"/>
      <c r="G150" s="276"/>
    </row>
    <row r="151" spans="1:7" ht="12.75">
      <c r="A151" s="276"/>
      <c r="B151" s="276"/>
      <c r="C151" s="276"/>
      <c r="D151" s="276"/>
      <c r="E151" s="276"/>
      <c r="F151" s="276"/>
      <c r="G151" s="276"/>
    </row>
    <row r="152" ht="12.75">
      <c r="E152" s="232"/>
    </row>
    <row r="153" ht="12.75">
      <c r="E153" s="232"/>
    </row>
    <row r="154" ht="12.75">
      <c r="E154" s="232"/>
    </row>
    <row r="155" ht="12.75">
      <c r="E155" s="232"/>
    </row>
    <row r="156" ht="12.75">
      <c r="E156" s="232"/>
    </row>
    <row r="157" ht="12.75">
      <c r="E157" s="232"/>
    </row>
    <row r="158" ht="12.75">
      <c r="E158" s="232"/>
    </row>
    <row r="159" ht="12.75">
      <c r="E159" s="232"/>
    </row>
    <row r="160" ht="12.75">
      <c r="E160" s="232"/>
    </row>
    <row r="161" ht="12.75">
      <c r="E161" s="232"/>
    </row>
    <row r="162" ht="12.75">
      <c r="E162" s="232"/>
    </row>
    <row r="163" ht="12.75">
      <c r="E163" s="232"/>
    </row>
    <row r="164" ht="12.75">
      <c r="E164" s="232"/>
    </row>
    <row r="165" ht="12.75">
      <c r="E165" s="232"/>
    </row>
    <row r="166" ht="12.75">
      <c r="E166" s="232"/>
    </row>
    <row r="167" ht="12.75">
      <c r="E167" s="232"/>
    </row>
    <row r="168" ht="12.75">
      <c r="E168" s="232"/>
    </row>
    <row r="169" ht="12.75">
      <c r="E169" s="232"/>
    </row>
    <row r="170" ht="12.75">
      <c r="E170" s="232"/>
    </row>
    <row r="171" ht="12.75">
      <c r="E171" s="232"/>
    </row>
    <row r="172" ht="12.75">
      <c r="E172" s="232"/>
    </row>
    <row r="173" ht="12.75">
      <c r="E173" s="232"/>
    </row>
    <row r="174" ht="12.75">
      <c r="E174" s="232"/>
    </row>
    <row r="175" ht="12.75">
      <c r="E175" s="232"/>
    </row>
    <row r="176" ht="12.75">
      <c r="E176" s="232"/>
    </row>
    <row r="177" ht="12.75">
      <c r="E177" s="232"/>
    </row>
    <row r="178" ht="12.75">
      <c r="E178" s="232"/>
    </row>
    <row r="179" ht="12.75">
      <c r="E179" s="232"/>
    </row>
    <row r="180" ht="12.75">
      <c r="E180" s="232"/>
    </row>
    <row r="181" ht="12.75">
      <c r="E181" s="232"/>
    </row>
    <row r="182" ht="12.75">
      <c r="E182" s="232"/>
    </row>
    <row r="183" spans="1:2" ht="12.75">
      <c r="A183" s="287"/>
      <c r="B183" s="287"/>
    </row>
    <row r="184" spans="1:7" ht="12.75">
      <c r="A184" s="276"/>
      <c r="B184" s="276"/>
      <c r="C184" s="288"/>
      <c r="D184" s="288"/>
      <c r="E184" s="289"/>
      <c r="F184" s="288"/>
      <c r="G184" s="290"/>
    </row>
    <row r="185" spans="1:7" ht="12.75">
      <c r="A185" s="291"/>
      <c r="B185" s="291"/>
      <c r="C185" s="276"/>
      <c r="D185" s="276"/>
      <c r="E185" s="292"/>
      <c r="F185" s="276"/>
      <c r="G185" s="276"/>
    </row>
    <row r="186" spans="1:7" ht="12.75">
      <c r="A186" s="276"/>
      <c r="B186" s="276"/>
      <c r="C186" s="276"/>
      <c r="D186" s="276"/>
      <c r="E186" s="292"/>
      <c r="F186" s="276"/>
      <c r="G186" s="276"/>
    </row>
    <row r="187" spans="1:7" ht="12.75">
      <c r="A187" s="276"/>
      <c r="B187" s="276"/>
      <c r="C187" s="276"/>
      <c r="D187" s="276"/>
      <c r="E187" s="292"/>
      <c r="F187" s="276"/>
      <c r="G187" s="276"/>
    </row>
    <row r="188" spans="1:7" ht="12.75">
      <c r="A188" s="276"/>
      <c r="B188" s="276"/>
      <c r="C188" s="276"/>
      <c r="D188" s="276"/>
      <c r="E188" s="292"/>
      <c r="F188" s="276"/>
      <c r="G188" s="276"/>
    </row>
    <row r="189" spans="1:7" ht="12.75">
      <c r="A189" s="276"/>
      <c r="B189" s="276"/>
      <c r="C189" s="276"/>
      <c r="D189" s="276"/>
      <c r="E189" s="292"/>
      <c r="F189" s="276"/>
      <c r="G189" s="276"/>
    </row>
    <row r="190" spans="1:7" ht="12.75">
      <c r="A190" s="276"/>
      <c r="B190" s="276"/>
      <c r="C190" s="276"/>
      <c r="D190" s="276"/>
      <c r="E190" s="292"/>
      <c r="F190" s="276"/>
      <c r="G190" s="276"/>
    </row>
    <row r="191" spans="1:7" ht="12.75">
      <c r="A191" s="276"/>
      <c r="B191" s="276"/>
      <c r="C191" s="276"/>
      <c r="D191" s="276"/>
      <c r="E191" s="292"/>
      <c r="F191" s="276"/>
      <c r="G191" s="276"/>
    </row>
    <row r="192" spans="1:7" ht="12.75">
      <c r="A192" s="276"/>
      <c r="B192" s="276"/>
      <c r="C192" s="276"/>
      <c r="D192" s="276"/>
      <c r="E192" s="292"/>
      <c r="F192" s="276"/>
      <c r="G192" s="276"/>
    </row>
    <row r="193" spans="1:7" ht="12.75">
      <c r="A193" s="276"/>
      <c r="B193" s="276"/>
      <c r="C193" s="276"/>
      <c r="D193" s="276"/>
      <c r="E193" s="292"/>
      <c r="F193" s="276"/>
      <c r="G193" s="276"/>
    </row>
    <row r="194" spans="1:7" ht="12.75">
      <c r="A194" s="276"/>
      <c r="B194" s="276"/>
      <c r="C194" s="276"/>
      <c r="D194" s="276"/>
      <c r="E194" s="292"/>
      <c r="F194" s="276"/>
      <c r="G194" s="276"/>
    </row>
    <row r="195" spans="1:7" ht="12.75">
      <c r="A195" s="276"/>
      <c r="B195" s="276"/>
      <c r="C195" s="276"/>
      <c r="D195" s="276"/>
      <c r="E195" s="292"/>
      <c r="F195" s="276"/>
      <c r="G195" s="276"/>
    </row>
    <row r="196" spans="1:7" ht="12.75">
      <c r="A196" s="276"/>
      <c r="B196" s="276"/>
      <c r="C196" s="276"/>
      <c r="D196" s="276"/>
      <c r="E196" s="292"/>
      <c r="F196" s="276"/>
      <c r="G196" s="276"/>
    </row>
    <row r="197" spans="1:7" ht="12.75">
      <c r="A197" s="276"/>
      <c r="B197" s="276"/>
      <c r="C197" s="276"/>
      <c r="D197" s="276"/>
      <c r="E197" s="292"/>
      <c r="F197" s="276"/>
      <c r="G197" s="276"/>
    </row>
  </sheetData>
  <sheetProtection/>
  <mergeCells count="60">
    <mergeCell ref="C9:D9"/>
    <mergeCell ref="C11:D11"/>
    <mergeCell ref="C13:D13"/>
    <mergeCell ref="A1:G1"/>
    <mergeCell ref="A3:B3"/>
    <mergeCell ref="A4:B4"/>
    <mergeCell ref="E4:G4"/>
    <mergeCell ref="C23:D23"/>
    <mergeCell ref="C24:D24"/>
    <mergeCell ref="C26:D26"/>
    <mergeCell ref="C27:D27"/>
    <mergeCell ref="C17:D17"/>
    <mergeCell ref="C18:D18"/>
    <mergeCell ref="C20:D20"/>
    <mergeCell ref="C21:D21"/>
    <mergeCell ref="C51:D51"/>
    <mergeCell ref="C53:D53"/>
    <mergeCell ref="C29:D29"/>
    <mergeCell ref="C30:D30"/>
    <mergeCell ref="C31:D31"/>
    <mergeCell ref="C32:D32"/>
    <mergeCell ref="C34:D34"/>
    <mergeCell ref="C36:D36"/>
    <mergeCell ref="C41:D41"/>
    <mergeCell ref="C43:D43"/>
    <mergeCell ref="C46:D46"/>
    <mergeCell ref="C50:D50"/>
    <mergeCell ref="C79:D79"/>
    <mergeCell ref="C82:D82"/>
    <mergeCell ref="C63:D63"/>
    <mergeCell ref="C64:D64"/>
    <mergeCell ref="C66:D66"/>
    <mergeCell ref="C67:D67"/>
    <mergeCell ref="C68:D68"/>
    <mergeCell ref="C72:D72"/>
    <mergeCell ref="C74:D74"/>
    <mergeCell ref="C76:D76"/>
    <mergeCell ref="C96:D96"/>
    <mergeCell ref="C97:D97"/>
    <mergeCell ref="C98:D98"/>
    <mergeCell ref="C99:D99"/>
    <mergeCell ref="C101:D101"/>
    <mergeCell ref="C102:D102"/>
    <mergeCell ref="C109:D109"/>
    <mergeCell ref="C110:D110"/>
    <mergeCell ref="C111:D111"/>
    <mergeCell ref="C103:D103"/>
    <mergeCell ref="C104:D104"/>
    <mergeCell ref="C105:D105"/>
    <mergeCell ref="C106:D106"/>
    <mergeCell ref="C117:D117"/>
    <mergeCell ref="C87:D87"/>
    <mergeCell ref="C88:D88"/>
    <mergeCell ref="C90:D90"/>
    <mergeCell ref="C91:D91"/>
    <mergeCell ref="C112:D112"/>
    <mergeCell ref="C114:D114"/>
    <mergeCell ref="C115:D115"/>
    <mergeCell ref="C116:D116"/>
    <mergeCell ref="C107:D10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336</v>
      </c>
      <c r="D2" s="97" t="s">
        <v>339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336</v>
      </c>
      <c r="B5" s="110"/>
      <c r="C5" s="111" t="s">
        <v>337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22" t="s">
        <v>285</v>
      </c>
      <c r="D8" s="322"/>
      <c r="E8" s="32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22"/>
      <c r="D9" s="322"/>
      <c r="E9" s="323"/>
      <c r="F9" s="105"/>
      <c r="G9" s="126"/>
      <c r="H9" s="127"/>
    </row>
    <row r="10" spans="1:8" ht="12.75">
      <c r="A10" s="121" t="s">
        <v>43</v>
      </c>
      <c r="B10" s="105"/>
      <c r="C10" s="322" t="s">
        <v>284</v>
      </c>
      <c r="D10" s="322"/>
      <c r="E10" s="322"/>
      <c r="F10" s="128"/>
      <c r="G10" s="129"/>
      <c r="H10" s="130"/>
    </row>
    <row r="11" spans="1:57" ht="13.5" customHeight="1">
      <c r="A11" s="121" t="s">
        <v>44</v>
      </c>
      <c r="B11" s="105"/>
      <c r="C11" s="322"/>
      <c r="D11" s="322"/>
      <c r="E11" s="32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299"/>
      <c r="D12" s="299"/>
      <c r="E12" s="299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 03 SO 03 Rek'!E13</f>
        <v>0</v>
      </c>
      <c r="D15" s="149" t="str">
        <f>'SO 03 SO 03 Rek'!A18</f>
        <v>Ztížené výrobní podmínky</v>
      </c>
      <c r="E15" s="150"/>
      <c r="F15" s="151"/>
      <c r="G15" s="148">
        <f>'SO 03 SO 03 Rek'!I18</f>
        <v>0</v>
      </c>
    </row>
    <row r="16" spans="1:7" ht="15.75" customHeight="1">
      <c r="A16" s="146" t="s">
        <v>52</v>
      </c>
      <c r="B16" s="147" t="s">
        <v>53</v>
      </c>
      <c r="C16" s="148">
        <f>'SO 03 SO 03 Rek'!F13</f>
        <v>0</v>
      </c>
      <c r="D16" s="101" t="str">
        <f>'SO 03 SO 03 Rek'!A19</f>
        <v>Oborová přirážka</v>
      </c>
      <c r="E16" s="152"/>
      <c r="F16" s="153"/>
      <c r="G16" s="148">
        <f>'SO 03 SO 03 Rek'!I19</f>
        <v>0</v>
      </c>
    </row>
    <row r="17" spans="1:7" ht="15.75" customHeight="1">
      <c r="A17" s="146" t="s">
        <v>54</v>
      </c>
      <c r="B17" s="147" t="s">
        <v>55</v>
      </c>
      <c r="C17" s="148">
        <f>'SO 03 SO 03 Rek'!H13</f>
        <v>0</v>
      </c>
      <c r="D17" s="101" t="str">
        <f>'SO 03 SO 03 Rek'!A20</f>
        <v>Přesun stavebních kapacit</v>
      </c>
      <c r="E17" s="152"/>
      <c r="F17" s="153"/>
      <c r="G17" s="148">
        <f>'SO 03 SO 03 Rek'!I20</f>
        <v>0</v>
      </c>
    </row>
    <row r="18" spans="1:7" ht="15.75" customHeight="1">
      <c r="A18" s="154" t="s">
        <v>56</v>
      </c>
      <c r="B18" s="155" t="s">
        <v>57</v>
      </c>
      <c r="C18" s="148">
        <f>'SO 03 SO 03 Rek'!G13</f>
        <v>0</v>
      </c>
      <c r="D18" s="101" t="str">
        <f>'SO 03 SO 03 Rek'!A21</f>
        <v>Mimostaveništní doprava</v>
      </c>
      <c r="E18" s="152"/>
      <c r="F18" s="153"/>
      <c r="G18" s="148">
        <f>'SO 03 SO 03 Rek'!I21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'SO 03 SO 03 Rek'!A22</f>
        <v>Zařízení staveniště</v>
      </c>
      <c r="E19" s="152"/>
      <c r="F19" s="153"/>
      <c r="G19" s="148">
        <f>'SO 03 SO 03 Rek'!I22</f>
        <v>0</v>
      </c>
    </row>
    <row r="20" spans="1:7" ht="15.75" customHeight="1">
      <c r="A20" s="156"/>
      <c r="B20" s="147"/>
      <c r="C20" s="148"/>
      <c r="D20" s="101" t="str">
        <f>'SO 03 SO 03 Rek'!A23</f>
        <v>Provoz investora</v>
      </c>
      <c r="E20" s="152"/>
      <c r="F20" s="153"/>
      <c r="G20" s="148">
        <f>'SO 03 SO 03 Rek'!I23</f>
        <v>0</v>
      </c>
    </row>
    <row r="21" spans="1:7" ht="15.75" customHeight="1">
      <c r="A21" s="156" t="s">
        <v>29</v>
      </c>
      <c r="B21" s="147"/>
      <c r="C21" s="148">
        <f>'SO 03 SO 03 Rek'!I13</f>
        <v>0</v>
      </c>
      <c r="D21" s="101" t="str">
        <f>'SO 03 SO 03 Rek'!A24</f>
        <v>Kompletační činnost (IČD)</v>
      </c>
      <c r="E21" s="152"/>
      <c r="F21" s="153"/>
      <c r="G21" s="148">
        <f>'SO 03 SO 03 Rek'!I24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00" t="s">
        <v>61</v>
      </c>
      <c r="B23" s="321"/>
      <c r="C23" s="158">
        <f>C22+G23</f>
        <v>0</v>
      </c>
      <c r="D23" s="159" t="s">
        <v>62</v>
      </c>
      <c r="E23" s="160"/>
      <c r="F23" s="161"/>
      <c r="G23" s="148">
        <f>'SO 03 SO 03 Rek'!H26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20</v>
      </c>
      <c r="D30" s="176" t="s">
        <v>70</v>
      </c>
      <c r="E30" s="178"/>
      <c r="F30" s="316">
        <f>C23-F32</f>
        <v>0</v>
      </c>
      <c r="G30" s="317"/>
    </row>
    <row r="31" spans="1:7" ht="12.75">
      <c r="A31" s="175" t="s">
        <v>71</v>
      </c>
      <c r="B31" s="176"/>
      <c r="C31" s="177">
        <f>C30</f>
        <v>20</v>
      </c>
      <c r="D31" s="176" t="s">
        <v>72</v>
      </c>
      <c r="E31" s="178"/>
      <c r="F31" s="316">
        <f>ROUND(PRODUCT(F30,C31/100),0)</f>
        <v>0</v>
      </c>
      <c r="G31" s="31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6">
        <v>0</v>
      </c>
      <c r="G32" s="31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6">
        <f>ROUND(PRODUCT(F32,C33/100),0)</f>
        <v>0</v>
      </c>
      <c r="G33" s="31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8">
        <f>ROUND(SUM(F30:F33),0)</f>
        <v>0</v>
      </c>
      <c r="G34" s="31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20"/>
      <c r="C37" s="320"/>
      <c r="D37" s="320"/>
      <c r="E37" s="320"/>
      <c r="F37" s="320"/>
      <c r="G37" s="320"/>
      <c r="H37" s="1" t="s">
        <v>1</v>
      </c>
    </row>
    <row r="38" spans="1:8" ht="12.75" customHeight="1">
      <c r="A38" s="185"/>
      <c r="B38" s="320"/>
      <c r="C38" s="320"/>
      <c r="D38" s="320"/>
      <c r="E38" s="320"/>
      <c r="F38" s="320"/>
      <c r="G38" s="320"/>
      <c r="H38" s="1" t="s">
        <v>1</v>
      </c>
    </row>
    <row r="39" spans="1:8" ht="12.75">
      <c r="A39" s="185"/>
      <c r="B39" s="320"/>
      <c r="C39" s="320"/>
      <c r="D39" s="320"/>
      <c r="E39" s="320"/>
      <c r="F39" s="320"/>
      <c r="G39" s="320"/>
      <c r="H39" s="1" t="s">
        <v>1</v>
      </c>
    </row>
    <row r="40" spans="1:8" ht="12.75">
      <c r="A40" s="185"/>
      <c r="B40" s="320"/>
      <c r="C40" s="320"/>
      <c r="D40" s="320"/>
      <c r="E40" s="320"/>
      <c r="F40" s="320"/>
      <c r="G40" s="320"/>
      <c r="H40" s="1" t="s">
        <v>1</v>
      </c>
    </row>
    <row r="41" spans="1:8" ht="12.75">
      <c r="A41" s="185"/>
      <c r="B41" s="320"/>
      <c r="C41" s="320"/>
      <c r="D41" s="320"/>
      <c r="E41" s="320"/>
      <c r="F41" s="320"/>
      <c r="G41" s="320"/>
      <c r="H41" s="1" t="s">
        <v>1</v>
      </c>
    </row>
    <row r="42" spans="1:8" ht="12.75">
      <c r="A42" s="185"/>
      <c r="B42" s="320"/>
      <c r="C42" s="320"/>
      <c r="D42" s="320"/>
      <c r="E42" s="320"/>
      <c r="F42" s="320"/>
      <c r="G42" s="320"/>
      <c r="H42" s="1" t="s">
        <v>1</v>
      </c>
    </row>
    <row r="43" spans="1:8" ht="12.75">
      <c r="A43" s="185"/>
      <c r="B43" s="320"/>
      <c r="C43" s="320"/>
      <c r="D43" s="320"/>
      <c r="E43" s="320"/>
      <c r="F43" s="320"/>
      <c r="G43" s="320"/>
      <c r="H43" s="1" t="s">
        <v>1</v>
      </c>
    </row>
    <row r="44" spans="1:8" ht="12.75" customHeight="1">
      <c r="A44" s="185"/>
      <c r="B44" s="320"/>
      <c r="C44" s="320"/>
      <c r="D44" s="320"/>
      <c r="E44" s="320"/>
      <c r="F44" s="320"/>
      <c r="G44" s="320"/>
      <c r="H44" s="1" t="s">
        <v>1</v>
      </c>
    </row>
    <row r="45" spans="1:8" ht="12.75" customHeight="1">
      <c r="A45" s="185"/>
      <c r="B45" s="320"/>
      <c r="C45" s="320"/>
      <c r="D45" s="320"/>
      <c r="E45" s="320"/>
      <c r="F45" s="320"/>
      <c r="G45" s="320"/>
      <c r="H45" s="1" t="s">
        <v>1</v>
      </c>
    </row>
    <row r="46" spans="2:7" ht="12.75">
      <c r="B46" s="315"/>
      <c r="C46" s="315"/>
      <c r="D46" s="315"/>
      <c r="E46" s="315"/>
      <c r="F46" s="315"/>
      <c r="G46" s="315"/>
    </row>
    <row r="47" spans="2:7" ht="12.75">
      <c r="B47" s="315"/>
      <c r="C47" s="315"/>
      <c r="D47" s="315"/>
      <c r="E47" s="315"/>
      <c r="F47" s="315"/>
      <c r="G47" s="315"/>
    </row>
    <row r="48" spans="2:7" ht="12.75">
      <c r="B48" s="315"/>
      <c r="C48" s="315"/>
      <c r="D48" s="315"/>
      <c r="E48" s="315"/>
      <c r="F48" s="315"/>
      <c r="G48" s="315"/>
    </row>
    <row r="49" spans="2:7" ht="12.75">
      <c r="B49" s="315"/>
      <c r="C49" s="315"/>
      <c r="D49" s="315"/>
      <c r="E49" s="315"/>
      <c r="F49" s="315"/>
      <c r="G49" s="315"/>
    </row>
    <row r="50" spans="2:7" ht="12.75">
      <c r="B50" s="315"/>
      <c r="C50" s="315"/>
      <c r="D50" s="315"/>
      <c r="E50" s="315"/>
      <c r="F50" s="315"/>
      <c r="G50" s="315"/>
    </row>
    <row r="51" spans="2:7" ht="12.75">
      <c r="B51" s="315"/>
      <c r="C51" s="315"/>
      <c r="D51" s="315"/>
      <c r="E51" s="315"/>
      <c r="F51" s="315"/>
      <c r="G51" s="315"/>
    </row>
  </sheetData>
  <sheetProtection/>
  <mergeCells count="18">
    <mergeCell ref="C12:E12"/>
    <mergeCell ref="A23:B23"/>
    <mergeCell ref="C8:E8"/>
    <mergeCell ref="C9:E9"/>
    <mergeCell ref="C10:E10"/>
    <mergeCell ref="C11:E11"/>
    <mergeCell ref="F34:G34"/>
    <mergeCell ref="B37:G45"/>
    <mergeCell ref="B46:G46"/>
    <mergeCell ref="B47:G47"/>
    <mergeCell ref="F30:G30"/>
    <mergeCell ref="F31:G31"/>
    <mergeCell ref="F32:G32"/>
    <mergeCell ref="F33:G33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4" t="s">
        <v>2</v>
      </c>
      <c r="B1" s="325"/>
      <c r="C1" s="186" t="s">
        <v>105</v>
      </c>
      <c r="D1" s="187"/>
      <c r="E1" s="188"/>
      <c r="F1" s="187"/>
      <c r="G1" s="189" t="s">
        <v>75</v>
      </c>
      <c r="H1" s="190" t="s">
        <v>336</v>
      </c>
      <c r="I1" s="191"/>
    </row>
    <row r="2" spans="1:9" ht="13.5" thickBot="1">
      <c r="A2" s="326" t="s">
        <v>76</v>
      </c>
      <c r="B2" s="327"/>
      <c r="C2" s="192" t="s">
        <v>338</v>
      </c>
      <c r="D2" s="193"/>
      <c r="E2" s="194"/>
      <c r="F2" s="193"/>
      <c r="G2" s="328" t="s">
        <v>339</v>
      </c>
      <c r="H2" s="329"/>
      <c r="I2" s="330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03 SO 03 Pol'!B7</f>
        <v>96</v>
      </c>
      <c r="B7" s="62" t="str">
        <f>'SO 03 SO 03 Pol'!C7</f>
        <v>Bourání konstrukcí</v>
      </c>
      <c r="D7" s="204"/>
      <c r="E7" s="294">
        <f>'SO 03 SO 03 Pol'!BA22</f>
        <v>0</v>
      </c>
      <c r="F7" s="295">
        <f>'SO 03 SO 03 Pol'!BB22</f>
        <v>0</v>
      </c>
      <c r="G7" s="295">
        <f>'SO 03 SO 03 Pol'!BC22</f>
        <v>0</v>
      </c>
      <c r="H7" s="295">
        <f>'SO 03 SO 03 Pol'!BD22</f>
        <v>0</v>
      </c>
      <c r="I7" s="296">
        <f>'SO 03 SO 03 Pol'!BE22</f>
        <v>0</v>
      </c>
    </row>
    <row r="8" spans="1:9" s="127" customFormat="1" ht="12.75">
      <c r="A8" s="293" t="str">
        <f>'SO 03 SO 03 Pol'!B23</f>
        <v>98</v>
      </c>
      <c r="B8" s="62" t="str">
        <f>'SO 03 SO 03 Pol'!C23</f>
        <v>Demolice</v>
      </c>
      <c r="D8" s="204"/>
      <c r="E8" s="294">
        <f>'SO 03 SO 03 Pol'!BA27</f>
        <v>0</v>
      </c>
      <c r="F8" s="295">
        <f>'SO 03 SO 03 Pol'!BB27</f>
        <v>0</v>
      </c>
      <c r="G8" s="295">
        <f>'SO 03 SO 03 Pol'!BC27</f>
        <v>0</v>
      </c>
      <c r="H8" s="295">
        <f>'SO 03 SO 03 Pol'!BD27</f>
        <v>0</v>
      </c>
      <c r="I8" s="296">
        <f>'SO 03 SO 03 Pol'!BE27</f>
        <v>0</v>
      </c>
    </row>
    <row r="9" spans="1:9" s="127" customFormat="1" ht="12.75">
      <c r="A9" s="293" t="str">
        <f>'SO 03 SO 03 Pol'!B28</f>
        <v>99</v>
      </c>
      <c r="B9" s="62" t="str">
        <f>'SO 03 SO 03 Pol'!C28</f>
        <v>Staveništní přesun hmot</v>
      </c>
      <c r="D9" s="204"/>
      <c r="E9" s="294">
        <f>'SO 03 SO 03 Pol'!BA30</f>
        <v>0</v>
      </c>
      <c r="F9" s="295">
        <f>'SO 03 SO 03 Pol'!BB30</f>
        <v>0</v>
      </c>
      <c r="G9" s="295">
        <f>'SO 03 SO 03 Pol'!BC30</f>
        <v>0</v>
      </c>
      <c r="H9" s="295">
        <f>'SO 03 SO 03 Pol'!BD30</f>
        <v>0</v>
      </c>
      <c r="I9" s="296">
        <f>'SO 03 SO 03 Pol'!BE30</f>
        <v>0</v>
      </c>
    </row>
    <row r="10" spans="1:9" s="127" customFormat="1" ht="12.75">
      <c r="A10" s="293" t="str">
        <f>'SO 03 SO 03 Pol'!B31</f>
        <v>762</v>
      </c>
      <c r="B10" s="62" t="str">
        <f>'SO 03 SO 03 Pol'!C31</f>
        <v>Konstrukce tesařské</v>
      </c>
      <c r="D10" s="204"/>
      <c r="E10" s="294">
        <f>'SO 03 SO 03 Pol'!BA39</f>
        <v>0</v>
      </c>
      <c r="F10" s="295">
        <f>'SO 03 SO 03 Pol'!BB39</f>
        <v>0</v>
      </c>
      <c r="G10" s="295">
        <f>'SO 03 SO 03 Pol'!BC39</f>
        <v>0</v>
      </c>
      <c r="H10" s="295">
        <f>'SO 03 SO 03 Pol'!BD39</f>
        <v>0</v>
      </c>
      <c r="I10" s="296">
        <f>'SO 03 SO 03 Pol'!BE39</f>
        <v>0</v>
      </c>
    </row>
    <row r="11" spans="1:9" s="127" customFormat="1" ht="12.75">
      <c r="A11" s="293" t="str">
        <f>'SO 03 SO 03 Pol'!B40</f>
        <v>765</v>
      </c>
      <c r="B11" s="62" t="str">
        <f>'SO 03 SO 03 Pol'!C40</f>
        <v>Krytiny tvrdé</v>
      </c>
      <c r="D11" s="204"/>
      <c r="E11" s="294">
        <f>'SO 03 SO 03 Pol'!BA48</f>
        <v>0</v>
      </c>
      <c r="F11" s="295">
        <f>'SO 03 SO 03 Pol'!BB48</f>
        <v>0</v>
      </c>
      <c r="G11" s="295">
        <f>'SO 03 SO 03 Pol'!BC48</f>
        <v>0</v>
      </c>
      <c r="H11" s="295">
        <f>'SO 03 SO 03 Pol'!BD48</f>
        <v>0</v>
      </c>
      <c r="I11" s="296">
        <f>'SO 03 SO 03 Pol'!BE48</f>
        <v>0</v>
      </c>
    </row>
    <row r="12" spans="1:9" s="127" customFormat="1" ht="13.5" thickBot="1">
      <c r="A12" s="293" t="str">
        <f>'SO 03 SO 03 Pol'!B49</f>
        <v>D96</v>
      </c>
      <c r="B12" s="62" t="str">
        <f>'SO 03 SO 03 Pol'!C49</f>
        <v>Přesuny suti a vybouraných hmot</v>
      </c>
      <c r="D12" s="204"/>
      <c r="E12" s="294">
        <f>'SO 03 SO 03 Pol'!BA79</f>
        <v>0</v>
      </c>
      <c r="F12" s="295">
        <f>'SO 03 SO 03 Pol'!BB79</f>
        <v>0</v>
      </c>
      <c r="G12" s="295">
        <f>'SO 03 SO 03 Pol'!BC79</f>
        <v>0</v>
      </c>
      <c r="H12" s="295">
        <f>'SO 03 SO 03 Pol'!BD79</f>
        <v>0</v>
      </c>
      <c r="I12" s="296">
        <f>'SO 03 SO 03 Pol'!BE79</f>
        <v>0</v>
      </c>
    </row>
    <row r="13" spans="1:9" s="14" customFormat="1" ht="13.5" thickBot="1">
      <c r="A13" s="205"/>
      <c r="B13" s="206" t="s">
        <v>79</v>
      </c>
      <c r="C13" s="206"/>
      <c r="D13" s="207"/>
      <c r="E13" s="208">
        <f>SUM(E7:E12)</f>
        <v>0</v>
      </c>
      <c r="F13" s="209">
        <f>SUM(F7:F12)</f>
        <v>0</v>
      </c>
      <c r="G13" s="209">
        <f>SUM(G7:G12)</f>
        <v>0</v>
      </c>
      <c r="H13" s="209">
        <f>SUM(H7:H12)</f>
        <v>0</v>
      </c>
      <c r="I13" s="210">
        <f>SUM(I7:I12)</f>
        <v>0</v>
      </c>
    </row>
    <row r="14" spans="1:9" ht="12.75">
      <c r="A14" s="127"/>
      <c r="B14" s="127"/>
      <c r="C14" s="127"/>
      <c r="D14" s="127"/>
      <c r="E14" s="127"/>
      <c r="F14" s="127"/>
      <c r="G14" s="127"/>
      <c r="H14" s="127"/>
      <c r="I14" s="127"/>
    </row>
    <row r="15" spans="1:57" ht="19.5" customHeight="1">
      <c r="A15" s="196" t="s">
        <v>80</v>
      </c>
      <c r="B15" s="196"/>
      <c r="C15" s="196"/>
      <c r="D15" s="196"/>
      <c r="E15" s="196"/>
      <c r="F15" s="196"/>
      <c r="G15" s="211"/>
      <c r="H15" s="196"/>
      <c r="I15" s="196"/>
      <c r="BA15" s="133"/>
      <c r="BB15" s="133"/>
      <c r="BC15" s="133"/>
      <c r="BD15" s="133"/>
      <c r="BE15" s="133"/>
    </row>
    <row r="16" ht="13.5" thickBot="1"/>
    <row r="17" spans="1:9" ht="12.75">
      <c r="A17" s="162" t="s">
        <v>81</v>
      </c>
      <c r="B17" s="163"/>
      <c r="C17" s="163"/>
      <c r="D17" s="212"/>
      <c r="E17" s="213" t="s">
        <v>82</v>
      </c>
      <c r="F17" s="214" t="s">
        <v>12</v>
      </c>
      <c r="G17" s="215" t="s">
        <v>83</v>
      </c>
      <c r="H17" s="216"/>
      <c r="I17" s="217" t="s">
        <v>82</v>
      </c>
    </row>
    <row r="18" spans="1:53" ht="12.75">
      <c r="A18" s="156" t="s">
        <v>276</v>
      </c>
      <c r="B18" s="147"/>
      <c r="C18" s="147"/>
      <c r="D18" s="218"/>
      <c r="E18" s="219"/>
      <c r="F18" s="220"/>
      <c r="G18" s="221">
        <v>0</v>
      </c>
      <c r="H18" s="222"/>
      <c r="I18" s="223">
        <f aca="true" t="shared" si="0" ref="I18:I25">E18+F18*G18/100</f>
        <v>0</v>
      </c>
      <c r="BA18" s="1">
        <v>0</v>
      </c>
    </row>
    <row r="19" spans="1:53" ht="12.75">
      <c r="A19" s="156" t="s">
        <v>277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0</v>
      </c>
    </row>
    <row r="20" spans="1:53" ht="12.75">
      <c r="A20" s="156" t="s">
        <v>278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0</v>
      </c>
    </row>
    <row r="21" spans="1:53" ht="12.75">
      <c r="A21" s="156" t="s">
        <v>279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0</v>
      </c>
    </row>
    <row r="22" spans="1:53" ht="12.75">
      <c r="A22" s="156" t="s">
        <v>280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1</v>
      </c>
    </row>
    <row r="23" spans="1:53" ht="12.75">
      <c r="A23" s="156" t="s">
        <v>281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1</v>
      </c>
    </row>
    <row r="24" spans="1:53" ht="12.75">
      <c r="A24" s="156" t="s">
        <v>282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2</v>
      </c>
    </row>
    <row r="25" spans="1:53" ht="12.75">
      <c r="A25" s="156" t="s">
        <v>283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2</v>
      </c>
    </row>
    <row r="26" spans="1:9" ht="13.5" thickBot="1">
      <c r="A26" s="224"/>
      <c r="B26" s="225" t="s">
        <v>84</v>
      </c>
      <c r="C26" s="226"/>
      <c r="D26" s="227"/>
      <c r="E26" s="228"/>
      <c r="F26" s="229"/>
      <c r="G26" s="229"/>
      <c r="H26" s="331">
        <f>SUM(I18:I25)</f>
        <v>0</v>
      </c>
      <c r="I26" s="332"/>
    </row>
    <row r="28" spans="2:9" ht="12.75">
      <c r="B28" s="14"/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Kyncl</dc:creator>
  <cp:keywords/>
  <dc:description/>
  <cp:lastModifiedBy>Augustin Holý</cp:lastModifiedBy>
  <dcterms:created xsi:type="dcterms:W3CDTF">2012-01-24T07:49:44Z</dcterms:created>
  <dcterms:modified xsi:type="dcterms:W3CDTF">2012-03-20T07:21:08Z</dcterms:modified>
  <cp:category/>
  <cp:version/>
  <cp:contentType/>
  <cp:contentStatus/>
</cp:coreProperties>
</file>