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2300" activeTab="0"/>
  </bookViews>
  <sheets>
    <sheet name="Stavba" sheetId="1" r:id="rId1"/>
    <sheet name="SO 01 SO 01 KL" sheetId="2" r:id="rId2"/>
    <sheet name="SO 01 SO 01 Rek" sheetId="3" r:id="rId3"/>
    <sheet name="SO 01 SO 01 Pol" sheetId="4" r:id="rId4"/>
    <sheet name="SO 02 SO 02 KL" sheetId="5" r:id="rId5"/>
    <sheet name="SO 02 SO 02 Rek" sheetId="6" r:id="rId6"/>
    <sheet name="SO 02 SO 02 Pol" sheetId="7" r:id="rId7"/>
    <sheet name="SO 03 SO 03 KL" sheetId="8" r:id="rId8"/>
    <sheet name="SO 03 SO 03 Rek" sheetId="9" r:id="rId9"/>
    <sheet name="SO 03 SO 03 Pol" sheetId="10" r:id="rId10"/>
    <sheet name="SO 04 SO 04 KL" sheetId="11" r:id="rId11"/>
    <sheet name="SO 04 SO 04 Rek" sheetId="12" r:id="rId12"/>
    <sheet name="SO 04 SO 04 Pol" sheetId="13" r:id="rId13"/>
    <sheet name="SO 05 SO 05 KL" sheetId="14" r:id="rId14"/>
    <sheet name="SO 05 SO 05 Rek" sheetId="15" r:id="rId15"/>
    <sheet name="SO 05 SO 05 Pol" sheetId="16" r:id="rId16"/>
  </sheets>
  <definedNames>
    <definedName name="CelkemObjekty" localSheetId="0">'Stavba'!$F$35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_xlnm.Print_Titles" localSheetId="3">'SO 01 SO 01 Pol'!$1:$6</definedName>
    <definedName name="_xlnm.Print_Titles" localSheetId="2">'SO 01 SO 01 Rek'!$1:$6</definedName>
    <definedName name="_xlnm.Print_Titles" localSheetId="6">'SO 02 SO 02 Pol'!$1:$6</definedName>
    <definedName name="_xlnm.Print_Titles" localSheetId="5">'SO 02 SO 02 Rek'!$1:$6</definedName>
    <definedName name="_xlnm.Print_Titles" localSheetId="9">'SO 03 SO 03 Pol'!$1:$6</definedName>
    <definedName name="_xlnm.Print_Titles" localSheetId="8">'SO 03 SO 03 Rek'!$1:$6</definedName>
    <definedName name="_xlnm.Print_Titles" localSheetId="12">'SO 04 SO 04 Pol'!$1:$6</definedName>
    <definedName name="_xlnm.Print_Titles" localSheetId="11">'SO 04 SO 04 Rek'!$1:$6</definedName>
    <definedName name="_xlnm.Print_Titles" localSheetId="15">'SO 05 SO 05 Pol'!$1:$6</definedName>
    <definedName name="_xlnm.Print_Titles" localSheetId="14">'SO 05 SO 05 Rek'!$1:$6</definedName>
    <definedName name="Objednatel" localSheetId="0">'Stavba'!$D$11</definedName>
    <definedName name="Objekt" localSheetId="0">'Stavba'!$B$29</definedName>
    <definedName name="_xlnm.Print_Area" localSheetId="1">'SO 01 SO 01 KL'!$A$1:$G$45</definedName>
    <definedName name="_xlnm.Print_Area" localSheetId="3">'SO 01 SO 01 Pol'!$A$1:$K$128</definedName>
    <definedName name="_xlnm.Print_Area" localSheetId="2">'SO 01 SO 01 Rek'!$A$1:$I$30</definedName>
    <definedName name="_xlnm.Print_Area" localSheetId="4">'SO 02 SO 02 KL'!$A$1:$G$45</definedName>
    <definedName name="_xlnm.Print_Area" localSheetId="6">'SO 02 SO 02 Pol'!$A$1:$K$92</definedName>
    <definedName name="_xlnm.Print_Area" localSheetId="5">'SO 02 SO 02 Rek'!$A$1:$I$29</definedName>
    <definedName name="_xlnm.Print_Area" localSheetId="7">'SO 03 SO 03 KL'!$A$1:$G$45</definedName>
    <definedName name="_xlnm.Print_Area" localSheetId="9">'SO 03 SO 03 Pol'!$A$1:$K$79</definedName>
    <definedName name="_xlnm.Print_Area" localSheetId="8">'SO 03 SO 03 Rek'!$A$1:$I$27</definedName>
    <definedName name="_xlnm.Print_Area" localSheetId="10">'SO 04 SO 04 KL'!$A$1:$G$45</definedName>
    <definedName name="_xlnm.Print_Area" localSheetId="12">'SO 04 SO 04 Pol'!$A$1:$K$34</definedName>
    <definedName name="_xlnm.Print_Area" localSheetId="11">'SO 04 SO 04 Rek'!$A$1:$I$24</definedName>
    <definedName name="_xlnm.Print_Area" localSheetId="13">'SO 05 SO 05 KL'!$A$1:$G$45</definedName>
    <definedName name="_xlnm.Print_Area" localSheetId="15">'SO 05 SO 05 Pol'!$A$1:$K$38</definedName>
    <definedName name="_xlnm.Print_Area" localSheetId="14">'SO 05 SO 05 Rek'!$A$1:$I$24</definedName>
    <definedName name="_xlnm.Print_Area" localSheetId="0">'Stavba'!$B$1:$J$84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lin" localSheetId="12" hidden="1">0</definedName>
    <definedName name="solver_lin" localSheetId="15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num" localSheetId="12" hidden="1">0</definedName>
    <definedName name="solver_num" localSheetId="15" hidden="1">0</definedName>
    <definedName name="solver_opt" localSheetId="3" hidden="1">'SO 01 SO 01 Pol'!#REF!</definedName>
    <definedName name="solver_opt" localSheetId="6" hidden="1">'SO 02 SO 02 Pol'!#REF!</definedName>
    <definedName name="solver_opt" localSheetId="9" hidden="1">'SO 03 SO 03 Pol'!#REF!</definedName>
    <definedName name="solver_opt" localSheetId="12" hidden="1">'SO 04 SO 04 Pol'!#REF!</definedName>
    <definedName name="solver_opt" localSheetId="15" hidden="1">'SO 05 SO 05 Pol'!#REF!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typ" localSheetId="12" hidden="1">1</definedName>
    <definedName name="solver_typ" localSheetId="15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lver_val" localSheetId="12" hidden="1">0</definedName>
    <definedName name="solver_val" localSheetId="15" hidden="1">0</definedName>
    <definedName name="SoucetDilu" localSheetId="0">'Stavba'!$F$65:$J$65</definedName>
    <definedName name="StavbaCelkem" localSheetId="0">'Stavba'!$H$35</definedName>
    <definedName name="Zhotovitel" localSheetId="0">'Stavba'!$D$7</definedName>
  </definedNames>
  <calcPr fullCalcOnLoad="1"/>
</workbook>
</file>

<file path=xl/sharedStrings.xml><?xml version="1.0" encoding="utf-8"?>
<sst xmlns="http://schemas.openxmlformats.org/spreadsheetml/2006/main" count="1532" uniqueCount="439">
  <si>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</si>
  <si>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</si>
  <si>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</si>
  <si>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</si>
  <si>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</si>
  <si>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</si>
  <si>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</si>
  <si>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</si>
  <si>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</si>
  <si>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</si>
  <si>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</si>
  <si>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</si>
  <si>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</si>
  <si>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</si>
  <si>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</si>
  <si>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</si>
  <si>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</si>
  <si>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</si>
  <si>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</si>
  <si>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</si>
  <si>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</si>
  <si>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</si>
  <si>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</si>
  <si>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</si>
  <si>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</si>
  <si>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</si>
  <si>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</si>
  <si>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</si>
  <si>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</si>
  <si>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</si>
  <si>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</si>
  <si>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</si>
  <si>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</si>
  <si>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</si>
  <si>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</si>
  <si>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</si>
  <si>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</si>
  <si>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</si>
  <si>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</si>
  <si>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</si>
  <si>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</si>
  <si>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</si>
  <si>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</si>
  <si>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</si>
  <si>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</si>
  <si>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</si>
  <si>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</si>
  <si>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</si>
  <si>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</si>
  <si>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</si>
  <si>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</si>
  <si>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</si>
  <si>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</si>
  <si>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</si>
  <si>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</si>
  <si>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</si>
  <si>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</si>
  <si>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</si>
  <si>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</si>
  <si>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</si>
  <si>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</si>
  <si>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</si>
  <si>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</si>
  <si>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</si>
  <si>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</si>
  <si>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</si>
  <si>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</si>
  <si>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</si>
  <si>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</si>
  <si>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</si>
  <si>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</si>
  <si>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</si>
  <si>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</si>
  <si>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</si>
  <si>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</si>
  <si>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</si>
  <si>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</si>
  <si>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</si>
  <si>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</si>
  <si>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</si>
  <si>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</si>
  <si>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</si>
  <si>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</si>
  <si>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</si>
  <si>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</si>
  <si>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</si>
  <si>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</si>
  <si>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</si>
  <si>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</si>
  <si>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</si>
  <si>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</si>
  <si>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</si>
  <si>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</si>
  <si>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</si>
  <si>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</si>
  <si>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</si>
  <si>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</si>
  <si>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</si>
  <si>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</si>
  <si>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</si>
  <si>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Celkem za</t>
  </si>
  <si>
    <t>SLEPÝ ROZPOČET</t>
  </si>
  <si>
    <t>Slepý rozpočet</t>
  </si>
  <si>
    <t>1043</t>
  </si>
  <si>
    <t>Bourací práce - Rozsochy</t>
  </si>
  <si>
    <t>1043 Bourací práce - Rozsochy</t>
  </si>
  <si>
    <t>SO 01</t>
  </si>
  <si>
    <t>Odstraněníobjektu kravína K96</t>
  </si>
  <si>
    <t>SO 01 Odstraněníobjektu kravína K96</t>
  </si>
  <si>
    <t>Odstraněníobjektu kravína K96_úprava</t>
  </si>
  <si>
    <t>94</t>
  </si>
  <si>
    <t>Lešení a stavební výtahy</t>
  </si>
  <si>
    <t>94 Lešení a stavební výtahy</t>
  </si>
  <si>
    <t>941941041R00</t>
  </si>
  <si>
    <t xml:space="preserve">Montáž lešení leh.řad.s podlahami,š.1,2 m, H 10 m </t>
  </si>
  <si>
    <t>m2</t>
  </si>
  <si>
    <t>15,00*8,00</t>
  </si>
  <si>
    <t>73,30*4,60</t>
  </si>
  <si>
    <t>941941291R00</t>
  </si>
  <si>
    <t xml:space="preserve">Příplatek za každý měsíc použití lešení k pol.1041 </t>
  </si>
  <si>
    <t>941941841R00</t>
  </si>
  <si>
    <t xml:space="preserve">Demontáž lešení leh.řad.s podlahami,š.1,2 m,H 10 m </t>
  </si>
  <si>
    <t>96</t>
  </si>
  <si>
    <t>Bourání konstrukcí</t>
  </si>
  <si>
    <t>96 Bourání konstrukcí</t>
  </si>
  <si>
    <t>961044111R00</t>
  </si>
  <si>
    <t>Bourání základů z betonu prostého pasy a patky</t>
  </si>
  <si>
    <t>m3</t>
  </si>
  <si>
    <t>základové pasy:</t>
  </si>
  <si>
    <t>155,80</t>
  </si>
  <si>
    <t>základové patky:</t>
  </si>
  <si>
    <t>36,00</t>
  </si>
  <si>
    <t>962032231R00</t>
  </si>
  <si>
    <t>Bourání zdiva z cihel pálených na MVC vč.omítky</t>
  </si>
  <si>
    <t>zdivo:</t>
  </si>
  <si>
    <t>383,709</t>
  </si>
  <si>
    <t>963013530R00</t>
  </si>
  <si>
    <t xml:space="preserve">Bourání stropů s keramickou výplní </t>
  </si>
  <si>
    <t>strop:</t>
  </si>
  <si>
    <t>760,00*0,30</t>
  </si>
  <si>
    <t>963042819R00</t>
  </si>
  <si>
    <t xml:space="preserve">Bourání schodišťových stupňů betonových </t>
  </si>
  <si>
    <t>m</t>
  </si>
  <si>
    <t>schodiště:</t>
  </si>
  <si>
    <t>19*0,95</t>
  </si>
  <si>
    <t>963053935R00</t>
  </si>
  <si>
    <t xml:space="preserve">Bourání ŽBschod. ramen monolit. zazděných oboustr. </t>
  </si>
  <si>
    <t>6,50*0,95</t>
  </si>
  <si>
    <t>964051111R00</t>
  </si>
  <si>
    <t xml:space="preserve">Bourání ŽB průvlaků </t>
  </si>
  <si>
    <t>průvlaky:</t>
  </si>
  <si>
    <t>7,734</t>
  </si>
  <si>
    <t>965042231R00</t>
  </si>
  <si>
    <t xml:space="preserve">Bourání mazanin betonových tl. nad 10 cm, pl. 4 m2 </t>
  </si>
  <si>
    <t>vybourání podlahy z betonu:</t>
  </si>
  <si>
    <t>915,00*0,20</t>
  </si>
  <si>
    <t>965081713R00</t>
  </si>
  <si>
    <t xml:space="preserve">Bourání dlaždic keramických tl. 1 cm, nad 1 m2 </t>
  </si>
  <si>
    <t>6,30+9,60+10,87</t>
  </si>
  <si>
    <t>968061112R00</t>
  </si>
  <si>
    <t xml:space="preserve">Vyvěšení dřevěných okenních křídel pl. do 1,5 m2 </t>
  </si>
  <si>
    <t>kus</t>
  </si>
  <si>
    <t>80,00</t>
  </si>
  <si>
    <t>3,00</t>
  </si>
  <si>
    <t>968061125R00</t>
  </si>
  <si>
    <t xml:space="preserve">Vyvěšení dřevěných dveřních křídel pl. do 2 m2 </t>
  </si>
  <si>
    <t>968062455R00</t>
  </si>
  <si>
    <t xml:space="preserve">Vybourání dřevěných dveřních zárubní pl. do 2 m2 </t>
  </si>
  <si>
    <t>0,90*0,90</t>
  </si>
  <si>
    <t>2*(0,90*1,97)</t>
  </si>
  <si>
    <t>0,80*1,97</t>
  </si>
  <si>
    <t>0,75*1,85</t>
  </si>
  <si>
    <t>968071136R00</t>
  </si>
  <si>
    <t xml:space="preserve">Vyvěšení, zavěšení kovových křídel vrat do 4 m2 </t>
  </si>
  <si>
    <t>2*4,00+2,00+4,00+2,00</t>
  </si>
  <si>
    <t>968072244R00</t>
  </si>
  <si>
    <t xml:space="preserve">Vybourání kovových rámů oken jednod. pl. 1 m2 </t>
  </si>
  <si>
    <t>3*(0,90*0,60)</t>
  </si>
  <si>
    <t>968072245R00</t>
  </si>
  <si>
    <t xml:space="preserve">Vybourání kovových rámů oken jednod. pl. 2 m2 </t>
  </si>
  <si>
    <t>40*(0,90*1,50)</t>
  </si>
  <si>
    <t>968072558R00</t>
  </si>
  <si>
    <t xml:space="preserve">Vybourání kovových vrat plochy do 5 m2 </t>
  </si>
  <si>
    <t>4*(1,80*2,15)</t>
  </si>
  <si>
    <t>2,50*2,90</t>
  </si>
  <si>
    <t>2*(1,40*2,90)</t>
  </si>
  <si>
    <t>1,30*2,25</t>
  </si>
  <si>
    <t>961 001</t>
  </si>
  <si>
    <t xml:space="preserve">Vybourání ventilátoru </t>
  </si>
  <si>
    <t>961 002</t>
  </si>
  <si>
    <t xml:space="preserve">Demontáž větracích komínků v hřebeni střechy </t>
  </si>
  <si>
    <t>97</t>
  </si>
  <si>
    <t>Prorážení otvorů</t>
  </si>
  <si>
    <t>97 Prorážení otvorů</t>
  </si>
  <si>
    <t>978059531R00</t>
  </si>
  <si>
    <t xml:space="preserve">Odsekání vnitřních obkladů stěn nad 2 m2 </t>
  </si>
  <si>
    <t>(2*2,10+2*3,20+2*3,65+6*3,00)*2,00</t>
  </si>
  <si>
    <t>98</t>
  </si>
  <si>
    <t>Demolice</t>
  </si>
  <si>
    <t>98 Demolice</t>
  </si>
  <si>
    <t>981332111U00</t>
  </si>
  <si>
    <t xml:space="preserve">Demolice ocelových konstrukcí </t>
  </si>
  <si>
    <t>t</t>
  </si>
  <si>
    <t>ocelové zábrany:</t>
  </si>
  <si>
    <t>25,30</t>
  </si>
  <si>
    <t>ocelové sloupy:</t>
  </si>
  <si>
    <t>99,30*60,00*0,001</t>
  </si>
  <si>
    <t>99</t>
  </si>
  <si>
    <t>Staveništní přesun hmot</t>
  </si>
  <si>
    <t>99 Staveništní přesun hmot</t>
  </si>
  <si>
    <t>998981123R00</t>
  </si>
  <si>
    <t xml:space="preserve">Přesun hmot demolice postup. rozebíráním v. do 21m </t>
  </si>
  <si>
    <t>762</t>
  </si>
  <si>
    <t>Konstrukce tesařské</t>
  </si>
  <si>
    <t>762 Konstrukce tesařské</t>
  </si>
  <si>
    <t>762331812R00</t>
  </si>
  <si>
    <t xml:space="preserve">Demontáž konstrukcí krovů z hranolů do 224 cm2 </t>
  </si>
  <si>
    <t>odstranění krovu:</t>
  </si>
  <si>
    <t>1302,141</t>
  </si>
  <si>
    <t>762342812R00</t>
  </si>
  <si>
    <t xml:space="preserve">Demontáž laťování střech, rozteč latí do 50 cm </t>
  </si>
  <si>
    <t>odstranění laťování:</t>
  </si>
  <si>
    <t>1353,089</t>
  </si>
  <si>
    <t>998762202R00</t>
  </si>
  <si>
    <t xml:space="preserve">Přesun hmot pro tesařské konstrukce, výšky do 12 m </t>
  </si>
  <si>
    <t>764</t>
  </si>
  <si>
    <t>Konstrukce klempířské</t>
  </si>
  <si>
    <t>764 Konstrukce klempířské</t>
  </si>
  <si>
    <t>764339811R00</t>
  </si>
  <si>
    <t xml:space="preserve">Demontáž lemov. komínů v ploše, vln. kryt, do 45° </t>
  </si>
  <si>
    <t>kolem větracích komínků na střeše:</t>
  </si>
  <si>
    <t>8*1,00</t>
  </si>
  <si>
    <t>764352801R00</t>
  </si>
  <si>
    <t xml:space="preserve">Demontáž žlabů půlkruh. rovných, rš 250 mm, do 45° </t>
  </si>
  <si>
    <t>2*73,30</t>
  </si>
  <si>
    <t>6,50+6,50</t>
  </si>
  <si>
    <t>764359811R00</t>
  </si>
  <si>
    <t xml:space="preserve">Demontáž kotlíku kónického, sklon do 45° </t>
  </si>
  <si>
    <t>764391821R00</t>
  </si>
  <si>
    <t xml:space="preserve">Demontáž závětrné lišty, rš 250 a 330 mm, do 45° </t>
  </si>
  <si>
    <t>4*8,00+4*2,50</t>
  </si>
  <si>
    <t>764421850R00</t>
  </si>
  <si>
    <t xml:space="preserve">Demontáž oplechování,rš od 250 do 330 mm </t>
  </si>
  <si>
    <t>35,00</t>
  </si>
  <si>
    <t>764454802R00</t>
  </si>
  <si>
    <t xml:space="preserve">Demontáž odpadních trub kruhových,D 120 mm </t>
  </si>
  <si>
    <t>10,00*5,50</t>
  </si>
  <si>
    <t>998764202R00</t>
  </si>
  <si>
    <t xml:space="preserve">Přesun hmot pro klempířské konstr., výšky do 12 m </t>
  </si>
  <si>
    <t>765</t>
  </si>
  <si>
    <t>Krytiny tvrdé</t>
  </si>
  <si>
    <t>765 Krytiny tvrdé</t>
  </si>
  <si>
    <t>765312810R00</t>
  </si>
  <si>
    <t xml:space="preserve">Demontáž krytiny betonové, na sucho, do suti </t>
  </si>
  <si>
    <t>demontáž betonové krytiny:</t>
  </si>
  <si>
    <t>765318861R00</t>
  </si>
  <si>
    <t xml:space="preserve">Demontáž krytiny z hřebenáčů, zvětr.malta, do suti </t>
  </si>
  <si>
    <t>odstranění hřebenářů:</t>
  </si>
  <si>
    <t>73,30</t>
  </si>
  <si>
    <t>998765202R00</t>
  </si>
  <si>
    <t xml:space="preserve">Přesun hmot pro krytiny tvrdé, výšky do 12 m </t>
  </si>
  <si>
    <t>D96</t>
  </si>
  <si>
    <t>Přesuny suti a vybouraných hmot</t>
  </si>
  <si>
    <t>D96 Přesuny suti a vybouraných hmot</t>
  </si>
  <si>
    <t>979081111R00</t>
  </si>
  <si>
    <t xml:space="preserve">Odvoz suti a vybour. hmot na skládku do 1 km </t>
  </si>
  <si>
    <t>979081121R00</t>
  </si>
  <si>
    <t>Příplatek k odvozu za každý další 1 km skládka TKO Bukov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</si>
  <si>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</si>
  <si>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</si>
  <si>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</si>
  <si>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</si>
  <si>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979086112R00</t>
  </si>
  <si>
    <t xml:space="preserve">Nakládání nebo překládání suti a vybouraných hmot </t>
  </si>
  <si>
    <t>979999998R00</t>
  </si>
  <si>
    <t>Poplatek za skládku suti 5% příměsí zdivo, dřevo, beton, ocel, krytina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</si>
  <si>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</si>
  <si>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</si>
  <si>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</si>
  <si>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</si>
  <si>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</si>
  <si>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</si>
  <si>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</si>
  <si>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</si>
  <si>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Obec Rozsochy</t>
  </si>
  <si>
    <t>Ing.Luboš Vetešník</t>
  </si>
  <si>
    <t>SO 01 Odstraněníobjektu kravína K96_úprava</t>
  </si>
  <si>
    <t>SO 02</t>
  </si>
  <si>
    <t>Odstranění objektu vepřína</t>
  </si>
  <si>
    <t>SO 02 Odstranění objektu vepřína</t>
  </si>
  <si>
    <t>Odstranění objektu vepřína_úprava</t>
  </si>
  <si>
    <t>((1,20+4,60+0,30+8,10+0,30+1,20+13,50)*2)*4,00</t>
  </si>
  <si>
    <t>základy:</t>
  </si>
  <si>
    <t>220,080</t>
  </si>
  <si>
    <t>287,975-8,947-18,576</t>
  </si>
  <si>
    <t>962032631R00</t>
  </si>
  <si>
    <t xml:space="preserve">Bourání zdiva komínového z cihel na MVC </t>
  </si>
  <si>
    <t>starý komín:</t>
  </si>
  <si>
    <t>4,29</t>
  </si>
  <si>
    <t>strop nad střední částí:</t>
  </si>
  <si>
    <t>8,70*13,50*0,30</t>
  </si>
  <si>
    <t>965031131R00</t>
  </si>
  <si>
    <t xml:space="preserve">Bourání podlah z cihel naplocho, plochy nad 1 m2 </t>
  </si>
  <si>
    <t>cihelná dlažba v boxech:</t>
  </si>
  <si>
    <t>46,90*8,90</t>
  </si>
  <si>
    <t>4,30*8,90</t>
  </si>
  <si>
    <t>51,50*8,90</t>
  </si>
  <si>
    <t>1030,50*0,20</t>
  </si>
  <si>
    <t>8,10*12,90</t>
  </si>
  <si>
    <t>968061126R00</t>
  </si>
  <si>
    <t xml:space="preserve">Vyvěšení dřevěných dveřních křídel pl. nad 2 m2 </t>
  </si>
  <si>
    <t>968062244R00</t>
  </si>
  <si>
    <t xml:space="preserve">Vybourání dřevěných rámů oken jednoduch. pl. 1 m2 </t>
  </si>
  <si>
    <t>98*(1,00*0,60)</t>
  </si>
  <si>
    <t>4*(0,90*1,97)</t>
  </si>
  <si>
    <t>968072559R00</t>
  </si>
  <si>
    <t xml:space="preserve">Vybourání kovových vrat plochy nad 5 m2 </t>
  </si>
  <si>
    <t>2,80*3,00</t>
  </si>
  <si>
    <t>978012191R00</t>
  </si>
  <si>
    <t xml:space="preserve">Otlučení omítek vnitřních rákosov.stropů do 100 % </t>
  </si>
  <si>
    <t>omítka s rákosem na stropě:</t>
  </si>
  <si>
    <t>1020,50</t>
  </si>
  <si>
    <t>(2*46,90+2*4,30+2*51,50+6*8,90)*2,00</t>
  </si>
  <si>
    <t>762900030RAA</t>
  </si>
  <si>
    <t xml:space="preserve">Demontáž dřevěného krovu </t>
  </si>
  <si>
    <t>starý krov:</t>
  </si>
  <si>
    <t>1263,549</t>
  </si>
  <si>
    <t>762900080RA0</t>
  </si>
  <si>
    <t xml:space="preserve">Demontáž podbití stropů vč.dřevěných trámů </t>
  </si>
  <si>
    <t>764312821R00</t>
  </si>
  <si>
    <t xml:space="preserve">Demontáž krytiny z vlnitého plechu, pozink </t>
  </si>
  <si>
    <t>2,50+10*1,20</t>
  </si>
  <si>
    <t>9,00+9,00+30,00</t>
  </si>
  <si>
    <t>4*15,00</t>
  </si>
  <si>
    <t>4*5,00</t>
  </si>
  <si>
    <t>SO 02 Odstranění objektu vepřína_úprava</t>
  </si>
  <si>
    <t>SO 03</t>
  </si>
  <si>
    <t>Odstranění objektu ocelokolny</t>
  </si>
  <si>
    <t>SO 03 Odstranění objektu ocelokolny</t>
  </si>
  <si>
    <t>Odstranění objektu ocelokolny_úprava</t>
  </si>
  <si>
    <t>vybourání základových pasů:</t>
  </si>
  <si>
    <t>35,60</t>
  </si>
  <si>
    <t>vybourání základových patek:</t>
  </si>
  <si>
    <t>8,60</t>
  </si>
  <si>
    <t>vybourání zdiva ocelokolny:</t>
  </si>
  <si>
    <t>74,012</t>
  </si>
  <si>
    <t>vyvěšení vratových křídel:</t>
  </si>
  <si>
    <t>2,00</t>
  </si>
  <si>
    <t>vybourání vrat 2300x4000 mm:</t>
  </si>
  <si>
    <t>2,30*4,00</t>
  </si>
  <si>
    <t>odstranění ocelové konstrukce ocelokolny:</t>
  </si>
  <si>
    <t>38,98</t>
  </si>
  <si>
    <t>odstranění krkví po vlašsku:</t>
  </si>
  <si>
    <t>21*45,20</t>
  </si>
  <si>
    <t>762900010RA0</t>
  </si>
  <si>
    <t xml:space="preserve">Demontáž dřevěných stěn včetně obložení </t>
  </si>
  <si>
    <t>odstranění dřevěného opláštění ocelokolny:</t>
  </si>
  <si>
    <t>345,40</t>
  </si>
  <si>
    <t>765323830R00</t>
  </si>
  <si>
    <t xml:space="preserve">Demontáž AZC vlnovek, do suti, na konstrukci </t>
  </si>
  <si>
    <t>odstranění střešní krytiny:</t>
  </si>
  <si>
    <t>870,623</t>
  </si>
  <si>
    <t>765328813R00</t>
  </si>
  <si>
    <t xml:space="preserve">Demontáž hřebenů a nároží AZC, kryt. vlnitá, suť </t>
  </si>
  <si>
    <t>odstranění azbestového hřebenáče:</t>
  </si>
  <si>
    <t>45,20</t>
  </si>
  <si>
    <t>979 08-7017.R00</t>
  </si>
  <si>
    <t xml:space="preserve">Odvoz konstrukcí z AZC na skládku do 5 km </t>
  </si>
  <si>
    <t>střešní krytina:</t>
  </si>
  <si>
    <t>870,6230*0,022</t>
  </si>
  <si>
    <t>hřebenáč:</t>
  </si>
  <si>
    <t>45,20*0,017</t>
  </si>
  <si>
    <t>979 08-7018.R00</t>
  </si>
  <si>
    <t xml:space="preserve">Odvoz na skládku  AZC, příplatek za dalších 5 km </t>
  </si>
  <si>
    <t>Začátek provozního součtu</t>
  </si>
  <si>
    <t>Konec provozního součtu</t>
  </si>
  <si>
    <t>19,9221*5</t>
  </si>
  <si>
    <t>979 08-7212.R00</t>
  </si>
  <si>
    <t xml:space="preserve">Nakládání suti na dopravní prostředky (azbest) </t>
  </si>
  <si>
    <t>979 99-0201.R00</t>
  </si>
  <si>
    <t xml:space="preserve">Poplatek za skládku suti -azbestocementové výrobky </t>
  </si>
  <si>
    <t>Poplatek za skládku suti 5% příměsí zdivo, dřevo, beton, ocel</t>
  </si>
  <si>
    <t>SO 03 Odstranění objektu ocelokolny_úprava</t>
  </si>
  <si>
    <t>SO 04</t>
  </si>
  <si>
    <t>Odstranění silážní jámy</t>
  </si>
  <si>
    <t>SO 04 Odstranění silážní jámy</t>
  </si>
  <si>
    <t>Odstranění silážní jámy_úprava</t>
  </si>
  <si>
    <t>1 Zemní práce</t>
  </si>
  <si>
    <t>162401102R00</t>
  </si>
  <si>
    <t>Vodorovné přemístění výkopku z hor.1-4 do 2000 m v areálu</t>
  </si>
  <si>
    <t>dovoz materiálu na zásyp jámy:</t>
  </si>
  <si>
    <t>20,00*7,00*3,00</t>
  </si>
  <si>
    <t>167101102R00</t>
  </si>
  <si>
    <t xml:space="preserve">Nakládání výkopku z hor.1-4 v množství nad 100 m3 </t>
  </si>
  <si>
    <t>174101101R00</t>
  </si>
  <si>
    <t xml:space="preserve">Zásyp jam, rýh, šachet se zhutněním </t>
  </si>
  <si>
    <t>zásyp jámy:</t>
  </si>
  <si>
    <t>962052211R00</t>
  </si>
  <si>
    <t xml:space="preserve">Bourání zdiva železobetonového nadzákladového </t>
  </si>
  <si>
    <t>stěny silážního žlabu:</t>
  </si>
  <si>
    <t>(20,00+7,00+20,00)*3,00*0,35</t>
  </si>
  <si>
    <t>7,00*20,00*0,30</t>
  </si>
  <si>
    <t>965049112R00</t>
  </si>
  <si>
    <t xml:space="preserve">Příplatek, bourání mazanin se svař.síťí nad 10 cm </t>
  </si>
  <si>
    <t>Poplatek za skládku suti 5% příměsí beton</t>
  </si>
  <si>
    <t>SO 04 Odstranění silážní jámy_úprava</t>
  </si>
  <si>
    <t>SO 05</t>
  </si>
  <si>
    <t>Odstranění zpevněných ploch, zídek, oplocení</t>
  </si>
  <si>
    <t>SO 05 Odstranění zpevněných ploch, zídek, oplocení</t>
  </si>
  <si>
    <t>Odstranění zpevněných ploch, zídek, oplocení_úprav</t>
  </si>
  <si>
    <t>113107223R00</t>
  </si>
  <si>
    <t>Odstranění podkladu nad 200 m2,kam.drcené tl.30 cm použít kamenivo na zásyp silážní jámy</t>
  </si>
  <si>
    <t>odstranění podkladního kameniva pod asfaltem:</t>
  </si>
  <si>
    <t>73,00*11,40</t>
  </si>
  <si>
    <t>56,58*6,50</t>
  </si>
  <si>
    <t>113107242R00</t>
  </si>
  <si>
    <t xml:space="preserve">Odstranění podkladu nad 200 m2, živičného tl.10 cm </t>
  </si>
  <si>
    <t>odstranění asfaltové vrstvy:</t>
  </si>
  <si>
    <t>113202111R00</t>
  </si>
  <si>
    <t xml:space="preserve">Vytrhání obrub z krajníků nebo obrubníků stojatých </t>
  </si>
  <si>
    <t>základy opěrných zdí:</t>
  </si>
  <si>
    <t>25,00*0,60*1,20</t>
  </si>
  <si>
    <t>ostatní základy:</t>
  </si>
  <si>
    <t>40,00</t>
  </si>
  <si>
    <t>vybourání opěrných zdí:</t>
  </si>
  <si>
    <t>45,00*0,54*1,50</t>
  </si>
  <si>
    <t>Odstranění a likvidace ostatních nespecifikovaných prvků</t>
  </si>
  <si>
    <t>kpl.</t>
  </si>
  <si>
    <t>979 99-0113.R00</t>
  </si>
  <si>
    <t xml:space="preserve">Poplatek za skládku suti - asfalt </t>
  </si>
  <si>
    <t>1199,97*0,181</t>
  </si>
  <si>
    <t>979 99-9998.R00</t>
  </si>
  <si>
    <t xml:space="preserve">Příplatek k odvozu za každý další 1 km </t>
  </si>
  <si>
    <t>SO 05 Odstranění zpevněných ploch, zídek, oplocení_úprav</t>
  </si>
  <si>
    <t>Slepý rozpočet stavby</t>
  </si>
  <si>
    <t>Rozsochy 145</t>
  </si>
  <si>
    <t>Rozsochy</t>
  </si>
  <si>
    <t>59257</t>
  </si>
  <si>
    <t>00295311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</si>
</sst>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37" fillId="23" borderId="6" applyNumberFormat="0" applyFont="0" applyAlignment="0" applyProtection="0"/>
    <xf numFmtId="9" fontId="37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14" fontId="20" fillId="0" borderId="0" xfId="0" applyNumberFormat="1" applyFont="1" applyAlignment="1">
      <alignment horizontal="left"/>
    </xf>
    <xf numFmtId="0" fontId="21" fillId="0" borderId="0" xfId="0" applyFont="1" applyAlignment="1">
      <alignment horizontal="right"/>
    </xf>
    <xf numFmtId="49" fontId="18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49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21" fillId="33" borderId="10" xfId="0" applyFont="1" applyFill="1" applyBorder="1" applyAlignment="1">
      <alignment wrapText="1"/>
    </xf>
    <xf numFmtId="0" fontId="21" fillId="33" borderId="11" xfId="0" applyFont="1" applyFill="1" applyBorder="1" applyAlignment="1">
      <alignment wrapText="1"/>
    </xf>
    <xf numFmtId="0" fontId="21" fillId="33" borderId="12" xfId="0" applyFont="1" applyFill="1" applyBorder="1" applyAlignment="1">
      <alignment wrapText="1"/>
    </xf>
    <xf numFmtId="0" fontId="21" fillId="33" borderId="10" xfId="0" applyFont="1" applyFill="1" applyBorder="1" applyAlignment="1">
      <alignment horizontal="right" wrapText="1"/>
    </xf>
    <xf numFmtId="0" fontId="18" fillId="33" borderId="11" xfId="0" applyFont="1" applyFill="1" applyBorder="1" applyAlignment="1">
      <alignment/>
    </xf>
    <xf numFmtId="0" fontId="21" fillId="33" borderId="11" xfId="0" applyFont="1" applyFill="1" applyBorder="1" applyAlignment="1">
      <alignment horizontal="right" wrapText="1"/>
    </xf>
    <xf numFmtId="0" fontId="21" fillId="33" borderId="12" xfId="0" applyFont="1" applyFill="1" applyBorder="1" applyAlignment="1">
      <alignment horizontal="right" vertical="center"/>
    </xf>
    <xf numFmtId="0" fontId="21" fillId="34" borderId="0" xfId="0" applyFont="1" applyFill="1" applyBorder="1" applyAlignment="1">
      <alignment horizontal="right" wrapText="1"/>
    </xf>
    <xf numFmtId="0" fontId="18" fillId="0" borderId="1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" fontId="18" fillId="0" borderId="0" xfId="0" applyNumberFormat="1" applyFont="1" applyBorder="1" applyAlignment="1">
      <alignment horizontal="right" vertical="center"/>
    </xf>
    <xf numFmtId="0" fontId="18" fillId="0" borderId="14" xfId="0" applyFont="1" applyBorder="1" applyAlignment="1">
      <alignment vertical="center"/>
    </xf>
    <xf numFmtId="4" fontId="18" fillId="0" borderId="15" xfId="0" applyNumberFormat="1" applyFont="1" applyBorder="1" applyAlignment="1">
      <alignment horizontal="right" vertical="center"/>
    </xf>
    <xf numFmtId="4" fontId="18" fillId="0" borderId="16" xfId="0" applyNumberFormat="1" applyFont="1" applyBorder="1" applyAlignment="1">
      <alignment horizontal="right" vertical="center"/>
    </xf>
    <xf numFmtId="4" fontId="18" fillId="0" borderId="16" xfId="0" applyNumberFormat="1" applyFont="1" applyBorder="1" applyAlignment="1">
      <alignment horizontal="right" vertical="center"/>
    </xf>
    <xf numFmtId="4" fontId="18" fillId="0" borderId="17" xfId="0" applyNumberFormat="1" applyFont="1" applyBorder="1" applyAlignment="1">
      <alignment horizontal="right" vertical="center"/>
    </xf>
    <xf numFmtId="4" fontId="18" fillId="34" borderId="0" xfId="0" applyNumberFormat="1" applyFont="1" applyFill="1" applyBorder="1" applyAlignment="1">
      <alignment vertical="center"/>
    </xf>
    <xf numFmtId="4" fontId="18" fillId="0" borderId="13" xfId="0" applyNumberFormat="1" applyFont="1" applyBorder="1" applyAlignment="1">
      <alignment horizontal="right" vertical="center"/>
    </xf>
    <xf numFmtId="4" fontId="18" fillId="0" borderId="0" xfId="0" applyNumberFormat="1" applyFont="1" applyBorder="1" applyAlignment="1">
      <alignment horizontal="right" vertical="center"/>
    </xf>
    <xf numFmtId="4" fontId="18" fillId="0" borderId="0" xfId="0" applyNumberFormat="1" applyFont="1" applyBorder="1" applyAlignment="1">
      <alignment horizontal="right" vertical="center"/>
    </xf>
    <xf numFmtId="4" fontId="18" fillId="0" borderId="14" xfId="0" applyNumberFormat="1" applyFont="1" applyBorder="1" applyAlignment="1">
      <alignment horizontal="right" vertical="center"/>
    </xf>
    <xf numFmtId="4" fontId="18" fillId="0" borderId="18" xfId="0" applyNumberFormat="1" applyFont="1" applyBorder="1" applyAlignment="1">
      <alignment horizontal="right" vertical="center"/>
    </xf>
    <xf numFmtId="4" fontId="18" fillId="0" borderId="19" xfId="0" applyNumberFormat="1" applyFont="1" applyBorder="1" applyAlignment="1">
      <alignment horizontal="right" vertical="center"/>
    </xf>
    <xf numFmtId="4" fontId="18" fillId="0" borderId="19" xfId="0" applyNumberFormat="1" applyFont="1" applyBorder="1" applyAlignment="1">
      <alignment horizontal="right" vertical="center"/>
    </xf>
    <xf numFmtId="4" fontId="18" fillId="0" borderId="20" xfId="0" applyNumberFormat="1" applyFont="1" applyBorder="1" applyAlignment="1">
      <alignment horizontal="right" vertical="center"/>
    </xf>
    <xf numFmtId="0" fontId="23" fillId="35" borderId="10" xfId="0" applyFont="1" applyFill="1" applyBorder="1" applyAlignment="1">
      <alignment vertical="center"/>
    </xf>
    <xf numFmtId="0" fontId="24" fillId="35" borderId="11" xfId="0" applyFont="1" applyFill="1" applyBorder="1" applyAlignment="1">
      <alignment vertical="center"/>
    </xf>
    <xf numFmtId="0" fontId="18" fillId="35" borderId="11" xfId="0" applyFont="1" applyFill="1" applyBorder="1" applyAlignment="1">
      <alignment vertical="center"/>
    </xf>
    <xf numFmtId="4" fontId="23" fillId="35" borderId="21" xfId="0" applyNumberFormat="1" applyFont="1" applyFill="1" applyBorder="1" applyAlignment="1">
      <alignment horizontal="right" vertical="center"/>
    </xf>
    <xf numFmtId="4" fontId="23" fillId="35" borderId="22" xfId="0" applyNumberFormat="1" applyFont="1" applyFill="1" applyBorder="1" applyAlignment="1">
      <alignment horizontal="right" vertical="center"/>
    </xf>
    <xf numFmtId="3" fontId="23" fillId="36" borderId="22" xfId="0" applyNumberFormat="1" applyFont="1" applyFill="1" applyBorder="1" applyAlignment="1">
      <alignment horizontal="right" vertical="center"/>
    </xf>
    <xf numFmtId="3" fontId="23" fillId="36" borderId="23" xfId="0" applyNumberFormat="1" applyFont="1" applyFill="1" applyBorder="1" applyAlignment="1">
      <alignment horizontal="right" vertical="center"/>
    </xf>
    <xf numFmtId="4" fontId="24" fillId="34" borderId="0" xfId="0" applyNumberFormat="1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4" fontId="18" fillId="0" borderId="0" xfId="0" applyNumberFormat="1" applyFont="1" applyAlignment="1">
      <alignment/>
    </xf>
    <xf numFmtId="0" fontId="21" fillId="33" borderId="10" xfId="0" applyFont="1" applyFill="1" applyBorder="1" applyAlignment="1">
      <alignment vertical="center"/>
    </xf>
    <xf numFmtId="0" fontId="24" fillId="33" borderId="11" xfId="0" applyFont="1" applyFill="1" applyBorder="1" applyAlignment="1">
      <alignment vertical="center"/>
    </xf>
    <xf numFmtId="0" fontId="24" fillId="33" borderId="12" xfId="0" applyFont="1" applyFill="1" applyBorder="1" applyAlignment="1">
      <alignment vertical="center" wrapText="1"/>
    </xf>
    <xf numFmtId="0" fontId="24" fillId="33" borderId="24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16" xfId="0" applyFont="1" applyBorder="1" applyAlignment="1">
      <alignment/>
    </xf>
    <xf numFmtId="164" fontId="20" fillId="0" borderId="17" xfId="0" applyNumberFormat="1" applyFont="1" applyBorder="1" applyAlignment="1">
      <alignment/>
    </xf>
    <xf numFmtId="3" fontId="21" fillId="0" borderId="25" xfId="0" applyNumberFormat="1" applyFont="1" applyBorder="1" applyAlignment="1">
      <alignment horizontal="right"/>
    </xf>
    <xf numFmtId="3" fontId="20" fillId="0" borderId="17" xfId="0" applyNumberFormat="1" applyFont="1" applyBorder="1" applyAlignment="1">
      <alignment horizontal="right"/>
    </xf>
    <xf numFmtId="3" fontId="20" fillId="0" borderId="25" xfId="0" applyNumberFormat="1" applyFont="1" applyBorder="1" applyAlignment="1">
      <alignment horizontal="right"/>
    </xf>
    <xf numFmtId="165" fontId="18" fillId="0" borderId="26" xfId="0" applyNumberFormat="1" applyFont="1" applyBorder="1" applyAlignment="1">
      <alignment/>
    </xf>
    <xf numFmtId="49" fontId="20" fillId="0" borderId="13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164" fontId="20" fillId="0" borderId="14" xfId="0" applyNumberFormat="1" applyFont="1" applyBorder="1" applyAlignment="1">
      <alignment/>
    </xf>
    <xf numFmtId="3" fontId="21" fillId="0" borderId="26" xfId="0" applyNumberFormat="1" applyFont="1" applyBorder="1" applyAlignment="1">
      <alignment horizontal="right"/>
    </xf>
    <xf numFmtId="3" fontId="20" fillId="0" borderId="14" xfId="0" applyNumberFormat="1" applyFont="1" applyBorder="1" applyAlignment="1">
      <alignment horizontal="right"/>
    </xf>
    <xf numFmtId="3" fontId="20" fillId="0" borderId="26" xfId="0" applyNumberFormat="1" applyFont="1" applyBorder="1" applyAlignment="1">
      <alignment horizontal="right"/>
    </xf>
    <xf numFmtId="0" fontId="21" fillId="35" borderId="10" xfId="0" applyFont="1" applyFill="1" applyBorder="1" applyAlignment="1">
      <alignment vertical="center"/>
    </xf>
    <xf numFmtId="49" fontId="21" fillId="35" borderId="11" xfId="0" applyNumberFormat="1" applyFont="1" applyFill="1" applyBorder="1" applyAlignment="1">
      <alignment horizontal="left" vertical="center"/>
    </xf>
    <xf numFmtId="0" fontId="21" fillId="35" borderId="11" xfId="0" applyFont="1" applyFill="1" applyBorder="1" applyAlignment="1">
      <alignment vertical="center"/>
    </xf>
    <xf numFmtId="164" fontId="20" fillId="35" borderId="12" xfId="0" applyNumberFormat="1" applyFont="1" applyFill="1" applyBorder="1" applyAlignment="1">
      <alignment/>
    </xf>
    <xf numFmtId="3" fontId="21" fillId="35" borderId="24" xfId="0" applyNumberFormat="1" applyFont="1" applyFill="1" applyBorder="1" applyAlignment="1">
      <alignment horizontal="right" vertical="center"/>
    </xf>
    <xf numFmtId="165" fontId="21" fillId="35" borderId="24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left" vertical="top" wrapText="1"/>
    </xf>
    <xf numFmtId="0" fontId="21" fillId="33" borderId="24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/>
    </xf>
    <xf numFmtId="49" fontId="20" fillId="0" borderId="25" xfId="0" applyNumberFormat="1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49" fontId="20" fillId="0" borderId="26" xfId="0" applyNumberFormat="1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3" fontId="21" fillId="35" borderId="12" xfId="0" applyNumberFormat="1" applyFont="1" applyFill="1" applyBorder="1" applyAlignment="1">
      <alignment horizontal="right" vertical="center"/>
    </xf>
    <xf numFmtId="4" fontId="24" fillId="33" borderId="24" xfId="0" applyNumberFormat="1" applyFont="1" applyFill="1" applyBorder="1" applyAlignment="1">
      <alignment horizontal="center" vertical="center"/>
    </xf>
    <xf numFmtId="165" fontId="20" fillId="0" borderId="25" xfId="0" applyNumberFormat="1" applyFont="1" applyBorder="1" applyAlignment="1">
      <alignment/>
    </xf>
    <xf numFmtId="165" fontId="20" fillId="0" borderId="26" xfId="0" applyNumberFormat="1" applyFont="1" applyBorder="1" applyAlignment="1">
      <alignment/>
    </xf>
    <xf numFmtId="165" fontId="20" fillId="35" borderId="24" xfId="0" applyNumberFormat="1" applyFont="1" applyFill="1" applyBorder="1" applyAlignment="1">
      <alignment/>
    </xf>
    <xf numFmtId="0" fontId="24" fillId="33" borderId="11" xfId="0" applyFont="1" applyFill="1" applyBorder="1" applyAlignment="1">
      <alignment vertical="center" wrapText="1"/>
    </xf>
    <xf numFmtId="0" fontId="24" fillId="33" borderId="11" xfId="0" applyFont="1" applyFill="1" applyBorder="1" applyAlignment="1">
      <alignment horizontal="center" vertical="center" wrapText="1"/>
    </xf>
    <xf numFmtId="164" fontId="20" fillId="0" borderId="16" xfId="0" applyNumberFormat="1" applyFont="1" applyBorder="1" applyAlignment="1">
      <alignment/>
    </xf>
    <xf numFmtId="3" fontId="21" fillId="0" borderId="16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164" fontId="20" fillId="35" borderId="11" xfId="0" applyNumberFormat="1" applyFont="1" applyFill="1" applyBorder="1" applyAlignment="1">
      <alignment/>
    </xf>
    <xf numFmtId="3" fontId="21" fillId="35" borderId="11" xfId="0" applyNumberFormat="1" applyFont="1" applyFill="1" applyBorder="1" applyAlignment="1">
      <alignment horizontal="right" vertical="center"/>
    </xf>
    <xf numFmtId="0" fontId="19" fillId="0" borderId="19" xfId="0" applyFont="1" applyBorder="1" applyAlignment="1">
      <alignment horizontal="centerContinuous" vertical="top"/>
    </xf>
    <xf numFmtId="0" fontId="18" fillId="0" borderId="19" xfId="0" applyFont="1" applyBorder="1" applyAlignment="1">
      <alignment horizontal="centerContinuous"/>
    </xf>
    <xf numFmtId="0" fontId="24" fillId="33" borderId="27" xfId="0" applyFont="1" applyFill="1" applyBorder="1" applyAlignment="1">
      <alignment horizontal="left"/>
    </xf>
    <xf numFmtId="0" fontId="20" fillId="33" borderId="28" xfId="0" applyFont="1" applyFill="1" applyBorder="1" applyAlignment="1">
      <alignment horizontal="centerContinuous"/>
    </xf>
    <xf numFmtId="49" fontId="21" fillId="33" borderId="29" xfId="0" applyNumberFormat="1" applyFont="1" applyFill="1" applyBorder="1" applyAlignment="1">
      <alignment horizontal="left"/>
    </xf>
    <xf numFmtId="49" fontId="20" fillId="33" borderId="28" xfId="0" applyNumberFormat="1" applyFont="1" applyFill="1" applyBorder="1" applyAlignment="1">
      <alignment horizontal="centerContinuous"/>
    </xf>
    <xf numFmtId="0" fontId="20" fillId="0" borderId="30" xfId="0" applyFont="1" applyBorder="1" applyAlignment="1">
      <alignment/>
    </xf>
    <xf numFmtId="49" fontId="20" fillId="0" borderId="31" xfId="0" applyNumberFormat="1" applyFont="1" applyBorder="1" applyAlignment="1">
      <alignment horizontal="left"/>
    </xf>
    <xf numFmtId="0" fontId="18" fillId="0" borderId="32" xfId="0" applyFont="1" applyBorder="1" applyAlignment="1">
      <alignment/>
    </xf>
    <xf numFmtId="0" fontId="20" fillId="0" borderId="12" xfId="0" applyFont="1" applyBorder="1" applyAlignment="1">
      <alignment/>
    </xf>
    <xf numFmtId="49" fontId="20" fillId="0" borderId="11" xfId="0" applyNumberFormat="1" applyFont="1" applyBorder="1" applyAlignment="1">
      <alignment/>
    </xf>
    <xf numFmtId="49" fontId="20" fillId="0" borderId="12" xfId="0" applyNumberFormat="1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33" xfId="0" applyFont="1" applyBorder="1" applyAlignment="1">
      <alignment horizontal="left"/>
    </xf>
    <xf numFmtId="0" fontId="24" fillId="0" borderId="32" xfId="0" applyFont="1" applyBorder="1" applyAlignment="1">
      <alignment/>
    </xf>
    <xf numFmtId="49" fontId="20" fillId="0" borderId="33" xfId="0" applyNumberFormat="1" applyFont="1" applyBorder="1" applyAlignment="1">
      <alignment horizontal="left"/>
    </xf>
    <xf numFmtId="49" fontId="24" fillId="33" borderId="32" xfId="0" applyNumberFormat="1" applyFont="1" applyFill="1" applyBorder="1" applyAlignment="1">
      <alignment/>
    </xf>
    <xf numFmtId="49" fontId="18" fillId="33" borderId="12" xfId="0" applyNumberFormat="1" applyFont="1" applyFill="1" applyBorder="1" applyAlignment="1">
      <alignment/>
    </xf>
    <xf numFmtId="49" fontId="24" fillId="33" borderId="11" xfId="0" applyNumberFormat="1" applyFont="1" applyFill="1" applyBorder="1" applyAlignment="1">
      <alignment/>
    </xf>
    <xf numFmtId="49" fontId="18" fillId="33" borderId="11" xfId="0" applyNumberFormat="1" applyFont="1" applyFill="1" applyBorder="1" applyAlignment="1">
      <alignment/>
    </xf>
    <xf numFmtId="0" fontId="20" fillId="0" borderId="24" xfId="0" applyFont="1" applyFill="1" applyBorder="1" applyAlignment="1">
      <alignment/>
    </xf>
    <xf numFmtId="3" fontId="20" fillId="0" borderId="33" xfId="0" applyNumberFormat="1" applyFont="1" applyBorder="1" applyAlignment="1">
      <alignment horizontal="left"/>
    </xf>
    <xf numFmtId="0" fontId="18" fillId="0" borderId="0" xfId="0" applyFont="1" applyFill="1" applyAlignment="1">
      <alignment/>
    </xf>
    <xf numFmtId="49" fontId="24" fillId="33" borderId="34" xfId="0" applyNumberFormat="1" applyFont="1" applyFill="1" applyBorder="1" applyAlignment="1">
      <alignment/>
    </xf>
    <xf numFmtId="49" fontId="18" fillId="33" borderId="14" xfId="0" applyNumberFormat="1" applyFont="1" applyFill="1" applyBorder="1" applyAlignment="1">
      <alignment/>
    </xf>
    <xf numFmtId="49" fontId="24" fillId="33" borderId="0" xfId="0" applyNumberFormat="1" applyFont="1" applyFill="1" applyBorder="1" applyAlignment="1">
      <alignment/>
    </xf>
    <xf numFmtId="49" fontId="18" fillId="33" borderId="0" xfId="0" applyNumberFormat="1" applyFont="1" applyFill="1" applyBorder="1" applyAlignment="1">
      <alignment/>
    </xf>
    <xf numFmtId="49" fontId="20" fillId="0" borderId="24" xfId="0" applyNumberFormat="1" applyFont="1" applyBorder="1" applyAlignment="1">
      <alignment horizontal="left"/>
    </xf>
    <xf numFmtId="0" fontId="20" fillId="0" borderId="35" xfId="0" applyFont="1" applyBorder="1" applyAlignment="1">
      <alignment/>
    </xf>
    <xf numFmtId="0" fontId="20" fillId="0" borderId="24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24" xfId="0" applyNumberFormat="1" applyFont="1" applyBorder="1" applyAlignment="1">
      <alignment/>
    </xf>
    <xf numFmtId="0" fontId="20" fillId="0" borderId="36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20" fillId="0" borderId="36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36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0" fillId="0" borderId="24" xfId="0" applyFont="1" applyBorder="1" applyAlignment="1">
      <alignment/>
    </xf>
    <xf numFmtId="0" fontId="20" fillId="0" borderId="36" xfId="0" applyFont="1" applyBorder="1" applyAlignment="1">
      <alignment/>
    </xf>
    <xf numFmtId="3" fontId="18" fillId="0" borderId="0" xfId="0" applyNumberFormat="1" applyFont="1" applyAlignment="1">
      <alignment/>
    </xf>
    <xf numFmtId="0" fontId="20" fillId="0" borderId="32" xfId="0" applyFont="1" applyBorder="1" applyAlignment="1">
      <alignment/>
    </xf>
    <xf numFmtId="0" fontId="20" fillId="0" borderId="24" xfId="0" applyFont="1" applyBorder="1" applyAlignment="1">
      <alignment horizontal="center"/>
    </xf>
    <xf numFmtId="0" fontId="20" fillId="0" borderId="30" xfId="0" applyFont="1" applyBorder="1" applyAlignment="1">
      <alignment horizontal="left"/>
    </xf>
    <xf numFmtId="0" fontId="20" fillId="0" borderId="37" xfId="0" applyFont="1" applyBorder="1" applyAlignment="1">
      <alignment horizontal="left"/>
    </xf>
    <xf numFmtId="0" fontId="19" fillId="0" borderId="38" xfId="0" applyFont="1" applyBorder="1" applyAlignment="1">
      <alignment horizontal="centerContinuous" vertical="center"/>
    </xf>
    <xf numFmtId="0" fontId="23" fillId="0" borderId="39" xfId="0" applyFont="1" applyBorder="1" applyAlignment="1">
      <alignment horizontal="centerContinuous" vertical="center"/>
    </xf>
    <xf numFmtId="0" fontId="18" fillId="0" borderId="39" xfId="0" applyFont="1" applyBorder="1" applyAlignment="1">
      <alignment horizontal="centerContinuous" vertical="center"/>
    </xf>
    <xf numFmtId="0" fontId="18" fillId="0" borderId="40" xfId="0" applyFont="1" applyBorder="1" applyAlignment="1">
      <alignment horizontal="centerContinuous" vertical="center"/>
    </xf>
    <xf numFmtId="0" fontId="24" fillId="33" borderId="21" xfId="0" applyFont="1" applyFill="1" applyBorder="1" applyAlignment="1">
      <alignment horizontal="left"/>
    </xf>
    <xf numFmtId="0" fontId="18" fillId="33" borderId="22" xfId="0" applyFont="1" applyFill="1" applyBorder="1" applyAlignment="1">
      <alignment horizontal="left"/>
    </xf>
    <xf numFmtId="0" fontId="18" fillId="33" borderId="41" xfId="0" applyFont="1" applyFill="1" applyBorder="1" applyAlignment="1">
      <alignment horizontal="centerContinuous"/>
    </xf>
    <xf numFmtId="0" fontId="24" fillId="33" borderId="22" xfId="0" applyFont="1" applyFill="1" applyBorder="1" applyAlignment="1">
      <alignment horizontal="centerContinuous"/>
    </xf>
    <xf numFmtId="0" fontId="18" fillId="33" borderId="22" xfId="0" applyFont="1" applyFill="1" applyBorder="1" applyAlignment="1">
      <alignment horizontal="centerContinuous"/>
    </xf>
    <xf numFmtId="0" fontId="18" fillId="0" borderId="42" xfId="0" applyFont="1" applyBorder="1" applyAlignment="1">
      <alignment/>
    </xf>
    <xf numFmtId="0" fontId="18" fillId="0" borderId="43" xfId="0" applyFont="1" applyBorder="1" applyAlignment="1">
      <alignment/>
    </xf>
    <xf numFmtId="3" fontId="18" fillId="0" borderId="31" xfId="0" applyNumberFormat="1" applyFont="1" applyBorder="1" applyAlignment="1">
      <alignment/>
    </xf>
    <xf numFmtId="0" fontId="18" fillId="0" borderId="27" xfId="0" applyFont="1" applyBorder="1" applyAlignment="1">
      <alignment/>
    </xf>
    <xf numFmtId="3" fontId="18" fillId="0" borderId="29" xfId="0" applyNumberFormat="1" applyFont="1" applyBorder="1" applyAlignment="1">
      <alignment/>
    </xf>
    <xf numFmtId="0" fontId="18" fillId="0" borderId="28" xfId="0" applyFont="1" applyBorder="1" applyAlignment="1">
      <alignment/>
    </xf>
    <xf numFmtId="3" fontId="18" fillId="0" borderId="11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44" xfId="0" applyFont="1" applyBorder="1" applyAlignment="1">
      <alignment/>
    </xf>
    <xf numFmtId="0" fontId="18" fillId="0" borderId="43" xfId="0" applyFont="1" applyBorder="1" applyAlignment="1">
      <alignment shrinkToFit="1"/>
    </xf>
    <xf numFmtId="0" fontId="18" fillId="0" borderId="45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46" xfId="0" applyFont="1" applyBorder="1" applyAlignment="1">
      <alignment horizontal="center" shrinkToFit="1"/>
    </xf>
    <xf numFmtId="0" fontId="18" fillId="0" borderId="47" xfId="0" applyFont="1" applyBorder="1" applyAlignment="1">
      <alignment horizontal="center" shrinkToFit="1"/>
    </xf>
    <xf numFmtId="3" fontId="18" fillId="0" borderId="48" xfId="0" applyNumberFormat="1" applyFont="1" applyBorder="1" applyAlignment="1">
      <alignment/>
    </xf>
    <xf numFmtId="0" fontId="18" fillId="0" borderId="46" xfId="0" applyFont="1" applyBorder="1" applyAlignment="1">
      <alignment/>
    </xf>
    <xf numFmtId="3" fontId="18" fillId="0" borderId="49" xfId="0" applyNumberFormat="1" applyFont="1" applyBorder="1" applyAlignment="1">
      <alignment/>
    </xf>
    <xf numFmtId="0" fontId="18" fillId="0" borderId="47" xfId="0" applyFont="1" applyBorder="1" applyAlignment="1">
      <alignment/>
    </xf>
    <xf numFmtId="0" fontId="24" fillId="33" borderId="27" xfId="0" applyFont="1" applyFill="1" applyBorder="1" applyAlignment="1">
      <alignment/>
    </xf>
    <xf numFmtId="0" fontId="24" fillId="33" borderId="29" xfId="0" applyFont="1" applyFill="1" applyBorder="1" applyAlignment="1">
      <alignment/>
    </xf>
    <xf numFmtId="0" fontId="24" fillId="33" borderId="28" xfId="0" applyFont="1" applyFill="1" applyBorder="1" applyAlignment="1">
      <alignment/>
    </xf>
    <xf numFmtId="0" fontId="24" fillId="33" borderId="50" xfId="0" applyFont="1" applyFill="1" applyBorder="1" applyAlignment="1">
      <alignment/>
    </xf>
    <xf numFmtId="0" fontId="24" fillId="33" borderId="51" xfId="0" applyFont="1" applyFill="1" applyBorder="1" applyAlignment="1">
      <alignment/>
    </xf>
    <xf numFmtId="0" fontId="18" fillId="0" borderId="14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0" xfId="0" applyFont="1" applyBorder="1" applyAlignment="1">
      <alignment horizontal="right"/>
    </xf>
    <xf numFmtId="166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53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55" xfId="0" applyFont="1" applyBorder="1" applyAlignment="1">
      <alignment/>
    </xf>
    <xf numFmtId="0" fontId="18" fillId="0" borderId="16" xfId="0" applyFont="1" applyBorder="1" applyAlignment="1">
      <alignment/>
    </xf>
    <xf numFmtId="165" fontId="18" fillId="0" borderId="17" xfId="0" applyNumberFormat="1" applyFont="1" applyBorder="1" applyAlignment="1">
      <alignment horizontal="right"/>
    </xf>
    <xf numFmtId="0" fontId="18" fillId="0" borderId="17" xfId="0" applyFont="1" applyBorder="1" applyAlignment="1">
      <alignment/>
    </xf>
    <xf numFmtId="167" fontId="18" fillId="0" borderId="10" xfId="0" applyNumberFormat="1" applyFont="1" applyBorder="1" applyAlignment="1">
      <alignment horizontal="right" indent="2"/>
    </xf>
    <xf numFmtId="167" fontId="18" fillId="0" borderId="36" xfId="0" applyNumberFormat="1" applyFont="1" applyBorder="1" applyAlignment="1">
      <alignment horizontal="right" indent="2"/>
    </xf>
    <xf numFmtId="0" fontId="18" fillId="0" borderId="11" xfId="0" applyFont="1" applyBorder="1" applyAlignment="1">
      <alignment/>
    </xf>
    <xf numFmtId="165" fontId="18" fillId="0" borderId="12" xfId="0" applyNumberFormat="1" applyFont="1" applyBorder="1" applyAlignment="1">
      <alignment horizontal="right"/>
    </xf>
    <xf numFmtId="0" fontId="23" fillId="33" borderId="46" xfId="0" applyFont="1" applyFill="1" applyBorder="1" applyAlignment="1">
      <alignment/>
    </xf>
    <xf numFmtId="0" fontId="23" fillId="33" borderId="49" xfId="0" applyFont="1" applyFill="1" applyBorder="1" applyAlignment="1">
      <alignment/>
    </xf>
    <xf numFmtId="0" fontId="23" fillId="33" borderId="47" xfId="0" applyFont="1" applyFill="1" applyBorder="1" applyAlignment="1">
      <alignment/>
    </xf>
    <xf numFmtId="167" fontId="23" fillId="33" borderId="56" xfId="0" applyNumberFormat="1" applyFont="1" applyFill="1" applyBorder="1" applyAlignment="1">
      <alignment horizontal="right" indent="2"/>
    </xf>
    <xf numFmtId="167" fontId="23" fillId="33" borderId="57" xfId="0" applyNumberFormat="1" applyFont="1" applyFill="1" applyBorder="1" applyAlignment="1">
      <alignment horizontal="right" indent="2"/>
    </xf>
    <xf numFmtId="0" fontId="23" fillId="0" borderId="0" xfId="0" applyFont="1" applyAlignment="1">
      <alignment/>
    </xf>
    <xf numFmtId="0" fontId="25" fillId="0" borderId="0" xfId="0" applyFont="1" applyAlignment="1">
      <alignment horizontal="left" vertical="top" wrapText="1"/>
    </xf>
    <xf numFmtId="0" fontId="18" fillId="0" borderId="0" xfId="0" applyFont="1" applyAlignment="1">
      <alignment vertical="justify"/>
    </xf>
    <xf numFmtId="0" fontId="18" fillId="0" borderId="0" xfId="0" applyFont="1" applyAlignment="1">
      <alignment horizontal="left" wrapText="1"/>
    </xf>
    <xf numFmtId="0" fontId="18" fillId="0" borderId="58" xfId="46" applyFont="1" applyBorder="1" applyAlignment="1">
      <alignment horizontal="center"/>
      <protection/>
    </xf>
    <xf numFmtId="0" fontId="18" fillId="0" borderId="59" xfId="46" applyFont="1" applyBorder="1" applyAlignment="1">
      <alignment horizontal="center"/>
      <protection/>
    </xf>
    <xf numFmtId="49" fontId="24" fillId="0" borderId="60" xfId="46" applyNumberFormat="1" applyFont="1" applyBorder="1">
      <alignment/>
      <protection/>
    </xf>
    <xf numFmtId="49" fontId="18" fillId="0" borderId="60" xfId="46" applyNumberFormat="1" applyFont="1" applyBorder="1">
      <alignment/>
      <protection/>
    </xf>
    <xf numFmtId="49" fontId="18" fillId="0" borderId="60" xfId="46" applyNumberFormat="1" applyFont="1" applyBorder="1" applyAlignment="1">
      <alignment horizontal="right"/>
      <protection/>
    </xf>
    <xf numFmtId="0" fontId="18" fillId="0" borderId="61" xfId="46" applyFont="1" applyBorder="1">
      <alignment/>
      <protection/>
    </xf>
    <xf numFmtId="49" fontId="18" fillId="0" borderId="60" xfId="0" applyNumberFormat="1" applyFont="1" applyBorder="1" applyAlignment="1">
      <alignment horizontal="left"/>
    </xf>
    <xf numFmtId="0" fontId="18" fillId="0" borderId="62" xfId="0" applyNumberFormat="1" applyFont="1" applyBorder="1" applyAlignment="1">
      <alignment/>
    </xf>
    <xf numFmtId="0" fontId="18" fillId="0" borderId="63" xfId="46" applyFont="1" applyBorder="1" applyAlignment="1">
      <alignment horizontal="center"/>
      <protection/>
    </xf>
    <xf numFmtId="0" fontId="18" fillId="0" borderId="64" xfId="46" applyFont="1" applyBorder="1" applyAlignment="1">
      <alignment horizontal="center"/>
      <protection/>
    </xf>
    <xf numFmtId="49" fontId="24" fillId="0" borderId="65" xfId="46" applyNumberFormat="1" applyFont="1" applyBorder="1">
      <alignment/>
      <protection/>
    </xf>
    <xf numFmtId="49" fontId="18" fillId="0" borderId="65" xfId="46" applyNumberFormat="1" applyFont="1" applyBorder="1">
      <alignment/>
      <protection/>
    </xf>
    <xf numFmtId="49" fontId="18" fillId="0" borderId="65" xfId="46" applyNumberFormat="1" applyFont="1" applyBorder="1" applyAlignment="1">
      <alignment horizontal="right"/>
      <protection/>
    </xf>
    <xf numFmtId="0" fontId="18" fillId="0" borderId="66" xfId="46" applyFont="1" applyBorder="1" applyAlignment="1">
      <alignment horizontal="left"/>
      <protection/>
    </xf>
    <xf numFmtId="0" fontId="18" fillId="0" borderId="65" xfId="46" applyFont="1" applyBorder="1" applyAlignment="1">
      <alignment horizontal="left"/>
      <protection/>
    </xf>
    <xf numFmtId="0" fontId="18" fillId="0" borderId="67" xfId="46" applyFont="1" applyBorder="1" applyAlignment="1">
      <alignment horizontal="left"/>
      <protection/>
    </xf>
    <xf numFmtId="49" fontId="19" fillId="0" borderId="0" xfId="0" applyNumberFormat="1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 applyBorder="1" applyAlignment="1">
      <alignment horizontal="centerContinuous"/>
    </xf>
    <xf numFmtId="49" fontId="24" fillId="33" borderId="21" xfId="0" applyNumberFormat="1" applyFont="1" applyFill="1" applyBorder="1" applyAlignment="1">
      <alignment horizontal="center"/>
    </xf>
    <xf numFmtId="0" fontId="24" fillId="33" borderId="22" xfId="0" applyFont="1" applyFill="1" applyBorder="1" applyAlignment="1">
      <alignment horizontal="center"/>
    </xf>
    <xf numFmtId="0" fontId="24" fillId="33" borderId="41" xfId="0" applyFont="1" applyFill="1" applyBorder="1" applyAlignment="1">
      <alignment horizontal="center"/>
    </xf>
    <xf numFmtId="0" fontId="24" fillId="33" borderId="23" xfId="0" applyFont="1" applyFill="1" applyBorder="1" applyAlignment="1">
      <alignment horizontal="center"/>
    </xf>
    <xf numFmtId="0" fontId="24" fillId="33" borderId="68" xfId="0" applyFont="1" applyFill="1" applyBorder="1" applyAlignment="1">
      <alignment horizontal="center"/>
    </xf>
    <xf numFmtId="0" fontId="24" fillId="33" borderId="69" xfId="0" applyFont="1" applyFill="1" applyBorder="1" applyAlignment="1">
      <alignment horizontal="center"/>
    </xf>
    <xf numFmtId="3" fontId="18" fillId="0" borderId="52" xfId="0" applyNumberFormat="1" applyFont="1" applyBorder="1" applyAlignment="1">
      <alignment/>
    </xf>
    <xf numFmtId="0" fontId="24" fillId="33" borderId="21" xfId="0" applyFont="1" applyFill="1" applyBorder="1" applyAlignment="1">
      <alignment/>
    </xf>
    <xf numFmtId="0" fontId="24" fillId="33" borderId="22" xfId="0" applyFont="1" applyFill="1" applyBorder="1" applyAlignment="1">
      <alignment/>
    </xf>
    <xf numFmtId="3" fontId="24" fillId="33" borderId="41" xfId="0" applyNumberFormat="1" applyFont="1" applyFill="1" applyBorder="1" applyAlignment="1">
      <alignment/>
    </xf>
    <xf numFmtId="3" fontId="24" fillId="33" borderId="23" xfId="0" applyNumberFormat="1" applyFont="1" applyFill="1" applyBorder="1" applyAlignment="1">
      <alignment/>
    </xf>
    <xf numFmtId="3" fontId="24" fillId="33" borderId="68" xfId="0" applyNumberFormat="1" applyFont="1" applyFill="1" applyBorder="1" applyAlignment="1">
      <alignment/>
    </xf>
    <xf numFmtId="3" fontId="24" fillId="33" borderId="69" xfId="0" applyNumberFormat="1" applyFont="1" applyFill="1" applyBorder="1" applyAlignment="1">
      <alignment/>
    </xf>
    <xf numFmtId="3" fontId="19" fillId="0" borderId="0" xfId="0" applyNumberFormat="1" applyFont="1" applyAlignment="1">
      <alignment horizontal="centerContinuous"/>
    </xf>
    <xf numFmtId="0" fontId="18" fillId="33" borderId="51" xfId="0" applyFont="1" applyFill="1" applyBorder="1" applyAlignment="1">
      <alignment/>
    </xf>
    <xf numFmtId="0" fontId="24" fillId="33" borderId="70" xfId="0" applyFont="1" applyFill="1" applyBorder="1" applyAlignment="1">
      <alignment horizontal="right"/>
    </xf>
    <xf numFmtId="0" fontId="24" fillId="33" borderId="29" xfId="0" applyFont="1" applyFill="1" applyBorder="1" applyAlignment="1">
      <alignment horizontal="right"/>
    </xf>
    <xf numFmtId="0" fontId="24" fillId="33" borderId="28" xfId="0" applyFont="1" applyFill="1" applyBorder="1" applyAlignment="1">
      <alignment horizontal="center"/>
    </xf>
    <xf numFmtId="4" fontId="21" fillId="33" borderId="29" xfId="0" applyNumberFormat="1" applyFont="1" applyFill="1" applyBorder="1" applyAlignment="1">
      <alignment horizontal="right"/>
    </xf>
    <xf numFmtId="4" fontId="21" fillId="33" borderId="51" xfId="0" applyNumberFormat="1" applyFont="1" applyFill="1" applyBorder="1" applyAlignment="1">
      <alignment horizontal="right"/>
    </xf>
    <xf numFmtId="0" fontId="18" fillId="0" borderId="37" xfId="0" applyFont="1" applyBorder="1" applyAlignment="1">
      <alignment/>
    </xf>
    <xf numFmtId="3" fontId="18" fillId="0" borderId="44" xfId="0" applyNumberFormat="1" applyFont="1" applyBorder="1" applyAlignment="1">
      <alignment horizontal="right"/>
    </xf>
    <xf numFmtId="165" fontId="18" fillId="0" borderId="24" xfId="0" applyNumberFormat="1" applyFont="1" applyBorder="1" applyAlignment="1">
      <alignment horizontal="right"/>
    </xf>
    <xf numFmtId="3" fontId="18" fillId="0" borderId="53" xfId="0" applyNumberFormat="1" applyFont="1" applyBorder="1" applyAlignment="1">
      <alignment horizontal="right"/>
    </xf>
    <xf numFmtId="4" fontId="18" fillId="0" borderId="43" xfId="0" applyNumberFormat="1" applyFont="1" applyBorder="1" applyAlignment="1">
      <alignment horizontal="right"/>
    </xf>
    <xf numFmtId="3" fontId="18" fillId="0" borderId="37" xfId="0" applyNumberFormat="1" applyFont="1" applyBorder="1" applyAlignment="1">
      <alignment horizontal="right"/>
    </xf>
    <xf numFmtId="0" fontId="18" fillId="33" borderId="46" xfId="0" applyFont="1" applyFill="1" applyBorder="1" applyAlignment="1">
      <alignment/>
    </xf>
    <xf numFmtId="0" fontId="24" fillId="33" borderId="49" xfId="0" applyFont="1" applyFill="1" applyBorder="1" applyAlignment="1">
      <alignment/>
    </xf>
    <xf numFmtId="0" fontId="18" fillId="33" borderId="49" xfId="0" applyFont="1" applyFill="1" applyBorder="1" applyAlignment="1">
      <alignment/>
    </xf>
    <xf numFmtId="4" fontId="18" fillId="33" borderId="57" xfId="0" applyNumberFormat="1" applyFont="1" applyFill="1" applyBorder="1" applyAlignment="1">
      <alignment/>
    </xf>
    <xf numFmtId="4" fontId="18" fillId="33" borderId="46" xfId="0" applyNumberFormat="1" applyFont="1" applyFill="1" applyBorder="1" applyAlignment="1">
      <alignment/>
    </xf>
    <xf numFmtId="4" fontId="18" fillId="33" borderId="49" xfId="0" applyNumberFormat="1" applyFont="1" applyFill="1" applyBorder="1" applyAlignment="1">
      <alignment/>
    </xf>
    <xf numFmtId="3" fontId="24" fillId="33" borderId="49" xfId="0" applyNumberFormat="1" applyFont="1" applyFill="1" applyBorder="1" applyAlignment="1">
      <alignment horizontal="right"/>
    </xf>
    <xf numFmtId="3" fontId="24" fillId="33" borderId="57" xfId="0" applyNumberFormat="1" applyFont="1" applyFill="1" applyBorder="1" applyAlignment="1">
      <alignment horizontal="right"/>
    </xf>
    <xf numFmtId="3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0" fontId="26" fillId="0" borderId="0" xfId="46" applyFont="1" applyAlignment="1">
      <alignment horizontal="center"/>
      <protection/>
    </xf>
    <xf numFmtId="0" fontId="18" fillId="0" borderId="0" xfId="46" applyFont="1">
      <alignment/>
      <protection/>
    </xf>
    <xf numFmtId="0" fontId="27" fillId="0" borderId="0" xfId="46" applyFont="1" applyAlignment="1">
      <alignment horizontal="centerContinuous"/>
      <protection/>
    </xf>
    <xf numFmtId="0" fontId="28" fillId="0" borderId="0" xfId="46" applyFont="1" applyAlignment="1">
      <alignment horizontal="centerContinuous"/>
      <protection/>
    </xf>
    <xf numFmtId="0" fontId="28" fillId="0" borderId="0" xfId="46" applyFont="1" applyAlignment="1">
      <alignment horizontal="right"/>
      <protection/>
    </xf>
    <xf numFmtId="0" fontId="18" fillId="0" borderId="60" xfId="46" applyFont="1" applyBorder="1">
      <alignment/>
      <protection/>
    </xf>
    <xf numFmtId="0" fontId="20" fillId="0" borderId="61" xfId="46" applyFont="1" applyBorder="1" applyAlignment="1">
      <alignment horizontal="right"/>
      <protection/>
    </xf>
    <xf numFmtId="49" fontId="18" fillId="0" borderId="60" xfId="46" applyNumberFormat="1" applyFont="1" applyBorder="1" applyAlignment="1">
      <alignment horizontal="left"/>
      <protection/>
    </xf>
    <xf numFmtId="0" fontId="18" fillId="0" borderId="62" xfId="46" applyFont="1" applyBorder="1">
      <alignment/>
      <protection/>
    </xf>
    <xf numFmtId="49" fontId="18" fillId="0" borderId="63" xfId="46" applyNumberFormat="1" applyFont="1" applyBorder="1" applyAlignment="1">
      <alignment horizontal="center"/>
      <protection/>
    </xf>
    <xf numFmtId="0" fontId="18" fillId="0" borderId="65" xfId="46" applyFont="1" applyBorder="1">
      <alignment/>
      <protection/>
    </xf>
    <xf numFmtId="0" fontId="18" fillId="0" borderId="66" xfId="46" applyFont="1" applyBorder="1" applyAlignment="1">
      <alignment horizontal="center" shrinkToFit="1"/>
      <protection/>
    </xf>
    <xf numFmtId="0" fontId="18" fillId="0" borderId="65" xfId="46" applyFont="1" applyBorder="1" applyAlignment="1">
      <alignment horizontal="center" shrinkToFit="1"/>
      <protection/>
    </xf>
    <xf numFmtId="0" fontId="18" fillId="0" borderId="67" xfId="46" applyFont="1" applyBorder="1" applyAlignment="1">
      <alignment horizontal="center" shrinkToFit="1"/>
      <protection/>
    </xf>
    <xf numFmtId="0" fontId="20" fillId="0" borderId="0" xfId="46" applyFont="1">
      <alignment/>
      <protection/>
    </xf>
    <xf numFmtId="0" fontId="18" fillId="0" borderId="0" xfId="46" applyFont="1" applyAlignment="1">
      <alignment horizontal="right"/>
      <protection/>
    </xf>
    <xf numFmtId="0" fontId="18" fillId="0" borderId="0" xfId="46" applyFont="1" applyAlignment="1">
      <alignment/>
      <protection/>
    </xf>
    <xf numFmtId="49" fontId="20" fillId="33" borderId="24" xfId="46" applyNumberFormat="1" applyFont="1" applyFill="1" applyBorder="1">
      <alignment/>
      <protection/>
    </xf>
    <xf numFmtId="0" fontId="20" fillId="33" borderId="12" xfId="46" applyFont="1" applyFill="1" applyBorder="1" applyAlignment="1">
      <alignment horizontal="center"/>
      <protection/>
    </xf>
    <xf numFmtId="0" fontId="20" fillId="33" borderId="12" xfId="46" applyNumberFormat="1" applyFont="1" applyFill="1" applyBorder="1" applyAlignment="1">
      <alignment horizontal="center"/>
      <protection/>
    </xf>
    <xf numFmtId="0" fontId="20" fillId="33" borderId="24" xfId="46" applyFont="1" applyFill="1" applyBorder="1" applyAlignment="1">
      <alignment horizontal="center"/>
      <protection/>
    </xf>
    <xf numFmtId="0" fontId="20" fillId="33" borderId="24" xfId="46" applyFont="1" applyFill="1" applyBorder="1" applyAlignment="1">
      <alignment horizontal="center" wrapText="1"/>
      <protection/>
    </xf>
    <xf numFmtId="0" fontId="24" fillId="0" borderId="26" xfId="46" applyFont="1" applyBorder="1" applyAlignment="1">
      <alignment horizontal="center"/>
      <protection/>
    </xf>
    <xf numFmtId="49" fontId="24" fillId="0" borderId="26" xfId="46" applyNumberFormat="1" applyFont="1" applyBorder="1" applyAlignment="1">
      <alignment horizontal="left"/>
      <protection/>
    </xf>
    <xf numFmtId="0" fontId="24" fillId="0" borderId="10" xfId="46" applyFont="1" applyBorder="1">
      <alignment/>
      <protection/>
    </xf>
    <xf numFmtId="0" fontId="18" fillId="0" borderId="11" xfId="46" applyFont="1" applyBorder="1" applyAlignment="1">
      <alignment horizontal="center"/>
      <protection/>
    </xf>
    <xf numFmtId="0" fontId="18" fillId="0" borderId="11" xfId="46" applyNumberFormat="1" applyFont="1" applyBorder="1" applyAlignment="1">
      <alignment horizontal="right"/>
      <protection/>
    </xf>
    <xf numFmtId="0" fontId="18" fillId="0" borderId="12" xfId="46" applyNumberFormat="1" applyFont="1" applyBorder="1">
      <alignment/>
      <protection/>
    </xf>
    <xf numFmtId="0" fontId="18" fillId="0" borderId="15" xfId="46" applyNumberFormat="1" applyFont="1" applyFill="1" applyBorder="1">
      <alignment/>
      <protection/>
    </xf>
    <xf numFmtId="0" fontId="18" fillId="0" borderId="17" xfId="46" applyNumberFormat="1" applyFont="1" applyFill="1" applyBorder="1">
      <alignment/>
      <protection/>
    </xf>
    <xf numFmtId="0" fontId="18" fillId="0" borderId="15" xfId="46" applyFont="1" applyFill="1" applyBorder="1">
      <alignment/>
      <protection/>
    </xf>
    <xf numFmtId="0" fontId="18" fillId="0" borderId="17" xfId="46" applyFont="1" applyFill="1" applyBorder="1">
      <alignment/>
      <protection/>
    </xf>
    <xf numFmtId="0" fontId="29" fillId="0" borderId="0" xfId="46" applyFont="1">
      <alignment/>
      <protection/>
    </xf>
    <xf numFmtId="0" fontId="25" fillId="0" borderId="25" xfId="46" applyFont="1" applyBorder="1" applyAlignment="1">
      <alignment horizontal="center" vertical="top"/>
      <protection/>
    </xf>
    <xf numFmtId="49" fontId="25" fillId="0" borderId="25" xfId="46" applyNumberFormat="1" applyFont="1" applyBorder="1" applyAlignment="1">
      <alignment horizontal="left" vertical="top"/>
      <protection/>
    </xf>
    <xf numFmtId="0" fontId="25" fillId="0" borderId="25" xfId="46" applyFont="1" applyBorder="1" applyAlignment="1">
      <alignment vertical="top" wrapText="1"/>
      <protection/>
    </xf>
    <xf numFmtId="49" fontId="25" fillId="0" borderId="25" xfId="46" applyNumberFormat="1" applyFont="1" applyBorder="1" applyAlignment="1">
      <alignment horizontal="center" shrinkToFit="1"/>
      <protection/>
    </xf>
    <xf numFmtId="4" fontId="25" fillId="0" borderId="25" xfId="46" applyNumberFormat="1" applyFont="1" applyBorder="1" applyAlignment="1">
      <alignment horizontal="right"/>
      <protection/>
    </xf>
    <xf numFmtId="4" fontId="25" fillId="0" borderId="25" xfId="46" applyNumberFormat="1" applyFont="1" applyBorder="1">
      <alignment/>
      <protection/>
    </xf>
    <xf numFmtId="168" fontId="25" fillId="0" borderId="25" xfId="46" applyNumberFormat="1" applyFont="1" applyBorder="1">
      <alignment/>
      <protection/>
    </xf>
    <xf numFmtId="4" fontId="25" fillId="0" borderId="17" xfId="46" applyNumberFormat="1" applyFont="1" applyBorder="1">
      <alignment/>
      <protection/>
    </xf>
    <xf numFmtId="0" fontId="20" fillId="0" borderId="26" xfId="46" applyFont="1" applyBorder="1" applyAlignment="1">
      <alignment horizontal="center"/>
      <protection/>
    </xf>
    <xf numFmtId="4" fontId="18" fillId="0" borderId="14" xfId="46" applyNumberFormat="1" applyFont="1" applyBorder="1">
      <alignment/>
      <protection/>
    </xf>
    <xf numFmtId="0" fontId="31" fillId="0" borderId="0" xfId="46" applyFont="1" applyAlignment="1">
      <alignment wrapText="1"/>
      <protection/>
    </xf>
    <xf numFmtId="49" fontId="20" fillId="0" borderId="26" xfId="46" applyNumberFormat="1" applyFont="1" applyBorder="1" applyAlignment="1">
      <alignment horizontal="right"/>
      <protection/>
    </xf>
    <xf numFmtId="49" fontId="32" fillId="37" borderId="71" xfId="46" applyNumberFormat="1" applyFont="1" applyFill="1" applyBorder="1" applyAlignment="1">
      <alignment horizontal="left" wrapText="1"/>
      <protection/>
    </xf>
    <xf numFmtId="49" fontId="33" fillId="0" borderId="72" xfId="0" applyNumberFormat="1" applyFont="1" applyBorder="1" applyAlignment="1">
      <alignment horizontal="left" wrapText="1"/>
    </xf>
    <xf numFmtId="4" fontId="32" fillId="37" borderId="73" xfId="46" applyNumberFormat="1" applyFont="1" applyFill="1" applyBorder="1" applyAlignment="1">
      <alignment horizontal="right" wrapText="1"/>
      <protection/>
    </xf>
    <xf numFmtId="0" fontId="32" fillId="37" borderId="13" xfId="46" applyFont="1" applyFill="1" applyBorder="1" applyAlignment="1">
      <alignment horizontal="left" wrapText="1"/>
      <protection/>
    </xf>
    <xf numFmtId="0" fontId="32" fillId="0" borderId="14" xfId="0" applyFont="1" applyBorder="1" applyAlignment="1">
      <alignment horizontal="right"/>
    </xf>
    <xf numFmtId="0" fontId="18" fillId="0" borderId="13" xfId="46" applyFont="1" applyBorder="1">
      <alignment/>
      <protection/>
    </xf>
    <xf numFmtId="0" fontId="18" fillId="0" borderId="0" xfId="46" applyFont="1" applyBorder="1">
      <alignment/>
      <protection/>
    </xf>
    <xf numFmtId="0" fontId="18" fillId="33" borderId="24" xfId="46" applyFont="1" applyFill="1" applyBorder="1" applyAlignment="1">
      <alignment horizontal="center"/>
      <protection/>
    </xf>
    <xf numFmtId="49" fontId="34" fillId="33" borderId="24" xfId="46" applyNumberFormat="1" applyFont="1" applyFill="1" applyBorder="1" applyAlignment="1">
      <alignment horizontal="left"/>
      <protection/>
    </xf>
    <xf numFmtId="0" fontId="34" fillId="33" borderId="10" xfId="46" applyFont="1" applyFill="1" applyBorder="1">
      <alignment/>
      <protection/>
    </xf>
    <xf numFmtId="0" fontId="18" fillId="33" borderId="11" xfId="46" applyFont="1" applyFill="1" applyBorder="1" applyAlignment="1">
      <alignment horizontal="center"/>
      <protection/>
    </xf>
    <xf numFmtId="4" fontId="18" fillId="33" borderId="11" xfId="46" applyNumberFormat="1" applyFont="1" applyFill="1" applyBorder="1" applyAlignment="1">
      <alignment horizontal="right"/>
      <protection/>
    </xf>
    <xf numFmtId="4" fontId="18" fillId="33" borderId="12" xfId="46" applyNumberFormat="1" applyFont="1" applyFill="1" applyBorder="1" applyAlignment="1">
      <alignment horizontal="right"/>
      <protection/>
    </xf>
    <xf numFmtId="4" fontId="24" fillId="33" borderId="24" xfId="46" applyNumberFormat="1" applyFont="1" applyFill="1" applyBorder="1">
      <alignment/>
      <protection/>
    </xf>
    <xf numFmtId="0" fontId="18" fillId="33" borderId="11" xfId="46" applyFont="1" applyFill="1" applyBorder="1">
      <alignment/>
      <protection/>
    </xf>
    <xf numFmtId="4" fontId="24" fillId="33" borderId="12" xfId="46" applyNumberFormat="1" applyFont="1" applyFill="1" applyBorder="1">
      <alignment/>
      <protection/>
    </xf>
    <xf numFmtId="3" fontId="18" fillId="0" borderId="0" xfId="46" applyNumberFormat="1" applyFont="1">
      <alignment/>
      <protection/>
    </xf>
    <xf numFmtId="0" fontId="35" fillId="0" borderId="0" xfId="46" applyFont="1" applyAlignment="1">
      <alignment/>
      <protection/>
    </xf>
    <xf numFmtId="0" fontId="36" fillId="0" borderId="0" xfId="46" applyFont="1" applyBorder="1">
      <alignment/>
      <protection/>
    </xf>
    <xf numFmtId="3" fontId="36" fillId="0" borderId="0" xfId="46" applyNumberFormat="1" applyFont="1" applyBorder="1" applyAlignment="1">
      <alignment horizontal="right"/>
      <protection/>
    </xf>
    <xf numFmtId="4" fontId="36" fillId="0" borderId="0" xfId="46" applyNumberFormat="1" applyFont="1" applyBorder="1">
      <alignment/>
      <protection/>
    </xf>
    <xf numFmtId="0" fontId="35" fillId="0" borderId="0" xfId="46" applyFont="1" applyBorder="1" applyAlignment="1">
      <alignment/>
      <protection/>
    </xf>
    <xf numFmtId="0" fontId="18" fillId="0" borderId="0" xfId="46" applyFont="1" applyBorder="1" applyAlignment="1">
      <alignment horizontal="right"/>
      <protection/>
    </xf>
    <xf numFmtId="49" fontId="20" fillId="0" borderId="34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3" fontId="18" fillId="0" borderId="26" xfId="0" applyNumberFormat="1" applyFont="1" applyBorder="1" applyAlignment="1">
      <alignment/>
    </xf>
    <xf numFmtId="3" fontId="18" fillId="0" borderId="74" xfId="0" applyNumberFormat="1" applyFont="1" applyBorder="1" applyAlignment="1">
      <alignment/>
    </xf>
    <xf numFmtId="3" fontId="31" fillId="0" borderId="0" xfId="46" applyNumberFormat="1" applyFont="1" applyAlignment="1">
      <alignment wrapText="1"/>
      <protection/>
    </xf>
    <xf numFmtId="4" fontId="30" fillId="37" borderId="73" xfId="46" applyNumberFormat="1" applyFont="1" applyFill="1" applyBorder="1" applyAlignment="1">
      <alignment horizontal="right" wrapText="1"/>
      <protection/>
    </xf>
    <xf numFmtId="49" fontId="30" fillId="37" borderId="71" xfId="46" applyNumberFormat="1" applyFont="1" applyFill="1" applyBorder="1" applyAlignment="1">
      <alignment horizontal="left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112">
    <pageSetUpPr fitToPage="1"/>
  </sheetPr>
  <dimension ref="B2:O84"/>
  <sheetViews>
    <sheetView showGridLines="0" tabSelected="1" zoomScaleSheetLayoutView="75" zoomScalePageLayoutView="0" workbookViewId="0" topLeftCell="B1">
      <selection activeCell="A1" sqref="A1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434</v>
      </c>
      <c r="E2" s="5"/>
      <c r="F2" s="4"/>
      <c r="G2" s="6"/>
      <c r="H2" s="7" t="s">
        <v>0</v>
      </c>
      <c r="I2" s="8">
        <f ca="1">TODAY()</f>
        <v>40932</v>
      </c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103</v>
      </c>
      <c r="E5" s="13" t="s">
        <v>104</v>
      </c>
      <c r="F5" s="14"/>
      <c r="G5" s="15"/>
      <c r="H5" s="14"/>
      <c r="I5" s="15"/>
      <c r="O5" s="8"/>
    </row>
    <row r="7" spans="3:11" ht="12.75">
      <c r="C7" s="16" t="s">
        <v>3</v>
      </c>
      <c r="D7" s="17" t="s">
        <v>284</v>
      </c>
      <c r="H7" s="18" t="s">
        <v>4</v>
      </c>
      <c r="I7" s="2" t="s">
        <v>438</v>
      </c>
      <c r="J7" s="17"/>
      <c r="K7" s="17"/>
    </row>
    <row r="8" spans="4:11" ht="12.75">
      <c r="D8" s="17" t="s">
        <v>435</v>
      </c>
      <c r="H8" s="18" t="s">
        <v>5</v>
      </c>
      <c r="J8" s="17"/>
      <c r="K8" s="17"/>
    </row>
    <row r="9" spans="3:10" ht="12.75">
      <c r="C9" s="18" t="s">
        <v>437</v>
      </c>
      <c r="D9" s="17" t="s">
        <v>436</v>
      </c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/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>
        <v>14</v>
      </c>
      <c r="E19" s="31" t="s">
        <v>12</v>
      </c>
      <c r="F19" s="32"/>
      <c r="G19" s="33"/>
      <c r="H19" s="33"/>
      <c r="I19" s="34">
        <f>ROUND(G35,0)</f>
        <v>0</v>
      </c>
      <c r="J19" s="35"/>
      <c r="K19" s="36"/>
    </row>
    <row r="20" spans="2:11" ht="12.75">
      <c r="B20" s="28" t="s">
        <v>13</v>
      </c>
      <c r="C20" s="29"/>
      <c r="D20" s="30">
        <f>SazbaDPH1</f>
        <v>14</v>
      </c>
      <c r="E20" s="31" t="s">
        <v>12</v>
      </c>
      <c r="F20" s="37"/>
      <c r="G20" s="38"/>
      <c r="H20" s="38"/>
      <c r="I20" s="39">
        <f>ROUND(I19*D20/100,0)</f>
        <v>0</v>
      </c>
      <c r="J20" s="40"/>
      <c r="K20" s="36"/>
    </row>
    <row r="21" spans="2:11" ht="12.75">
      <c r="B21" s="28" t="s">
        <v>11</v>
      </c>
      <c r="C21" s="29"/>
      <c r="D21" s="30">
        <v>20</v>
      </c>
      <c r="E21" s="31" t="s">
        <v>12</v>
      </c>
      <c r="F21" s="37"/>
      <c r="G21" s="38"/>
      <c r="H21" s="38"/>
      <c r="I21" s="39">
        <f>ROUND(H35,0)</f>
        <v>0</v>
      </c>
      <c r="J21" s="40"/>
      <c r="K21" s="36"/>
    </row>
    <row r="22" spans="2:11" ht="13.5" thickBot="1">
      <c r="B22" s="28" t="s">
        <v>13</v>
      </c>
      <c r="C22" s="29"/>
      <c r="D22" s="30">
        <f>SazbaDPH2</f>
        <v>20</v>
      </c>
      <c r="E22" s="31" t="s">
        <v>12</v>
      </c>
      <c r="F22" s="41"/>
      <c r="G22" s="42"/>
      <c r="H22" s="42"/>
      <c r="I22" s="43">
        <f>ROUND(I21*D21/100,0)</f>
        <v>0</v>
      </c>
      <c r="J22" s="44"/>
      <c r="K22" s="36"/>
    </row>
    <row r="23" spans="2:11" ht="16.5" thickBot="1">
      <c r="B23" s="45" t="s">
        <v>14</v>
      </c>
      <c r="C23" s="46"/>
      <c r="D23" s="46"/>
      <c r="E23" s="47"/>
      <c r="F23" s="48"/>
      <c r="G23" s="49"/>
      <c r="H23" s="49"/>
      <c r="I23" s="50">
        <f>SUM(I19:I22)</f>
        <v>0</v>
      </c>
      <c r="J23" s="51"/>
      <c r="K23" s="52"/>
    </row>
    <row r="26" ht="1.5" customHeight="1"/>
    <row r="27" spans="2:12" ht="15.75" customHeight="1">
      <c r="B27" s="13" t="s">
        <v>15</v>
      </c>
      <c r="C27" s="53"/>
      <c r="D27" s="53"/>
      <c r="E27" s="53"/>
      <c r="F27" s="53"/>
      <c r="G27" s="53"/>
      <c r="H27" s="53"/>
      <c r="I27" s="53"/>
      <c r="J27" s="53"/>
      <c r="K27" s="53"/>
      <c r="L27" s="54"/>
    </row>
    <row r="28" ht="5.25" customHeight="1">
      <c r="L28" s="54"/>
    </row>
    <row r="29" spans="2:10" ht="24" customHeight="1">
      <c r="B29" s="55" t="s">
        <v>16</v>
      </c>
      <c r="C29" s="56"/>
      <c r="D29" s="56"/>
      <c r="E29" s="57"/>
      <c r="F29" s="58" t="s">
        <v>17</v>
      </c>
      <c r="G29" s="59" t="str">
        <f>CONCATENATE("Základ DPH ",SazbaDPH1," %")</f>
        <v>Základ DPH 14 %</v>
      </c>
      <c r="H29" s="58" t="str">
        <f>CONCATENATE("Základ DPH ",SazbaDPH2," %")</f>
        <v>Základ DPH 20 %</v>
      </c>
      <c r="I29" s="58" t="s">
        <v>18</v>
      </c>
      <c r="J29" s="58" t="s">
        <v>12</v>
      </c>
    </row>
    <row r="30" spans="2:10" ht="12.75">
      <c r="B30" s="60" t="s">
        <v>106</v>
      </c>
      <c r="C30" s="61" t="s">
        <v>107</v>
      </c>
      <c r="D30" s="62"/>
      <c r="E30" s="63"/>
      <c r="F30" s="64">
        <f>G30+H30+I30</f>
        <v>0</v>
      </c>
      <c r="G30" s="65">
        <v>0</v>
      </c>
      <c r="H30" s="66">
        <v>0</v>
      </c>
      <c r="I30" s="66">
        <f>(G30*SazbaDPH1)/100+(H30*SazbaDPH2)/100</f>
        <v>0</v>
      </c>
      <c r="J30" s="67">
        <f>IF(CelkemObjekty=0,"",F30/CelkemObjekty*100)</f>
      </c>
    </row>
    <row r="31" spans="2:10" ht="12.75">
      <c r="B31" s="68" t="s">
        <v>287</v>
      </c>
      <c r="C31" s="69" t="s">
        <v>288</v>
      </c>
      <c r="D31" s="70"/>
      <c r="E31" s="71"/>
      <c r="F31" s="72">
        <f>G31+H31+I31</f>
        <v>0</v>
      </c>
      <c r="G31" s="73">
        <v>0</v>
      </c>
      <c r="H31" s="74">
        <v>0</v>
      </c>
      <c r="I31" s="74">
        <f>(G31*SazbaDPH1)/100+(H31*SazbaDPH2)/100</f>
        <v>0</v>
      </c>
      <c r="J31" s="67">
        <f>IF(CelkemObjekty=0,"",F31/CelkemObjekty*100)</f>
      </c>
    </row>
    <row r="32" spans="2:10" ht="12.75">
      <c r="B32" s="68" t="s">
        <v>336</v>
      </c>
      <c r="C32" s="69" t="s">
        <v>337</v>
      </c>
      <c r="D32" s="70"/>
      <c r="E32" s="71"/>
      <c r="F32" s="72">
        <f>G32+H32+I32</f>
        <v>0</v>
      </c>
      <c r="G32" s="73">
        <v>0</v>
      </c>
      <c r="H32" s="74">
        <v>0</v>
      </c>
      <c r="I32" s="74">
        <f>(G32*SazbaDPH1)/100+(H32*SazbaDPH2)/100</f>
        <v>0</v>
      </c>
      <c r="J32" s="67">
        <f>IF(CelkemObjekty=0,"",F32/CelkemObjekty*100)</f>
      </c>
    </row>
    <row r="33" spans="2:10" ht="12.75">
      <c r="B33" s="68" t="s">
        <v>383</v>
      </c>
      <c r="C33" s="69" t="s">
        <v>384</v>
      </c>
      <c r="D33" s="70"/>
      <c r="E33" s="71"/>
      <c r="F33" s="72">
        <f>G33+H33+I33</f>
        <v>0</v>
      </c>
      <c r="G33" s="73">
        <v>0</v>
      </c>
      <c r="H33" s="74">
        <v>0</v>
      </c>
      <c r="I33" s="74">
        <f>(G33*SazbaDPH1)/100+(H33*SazbaDPH2)/100</f>
        <v>0</v>
      </c>
      <c r="J33" s="67">
        <f>IF(CelkemObjekty=0,"",F33/CelkemObjekty*100)</f>
      </c>
    </row>
    <row r="34" spans="2:10" ht="12.75">
      <c r="B34" s="68" t="s">
        <v>406</v>
      </c>
      <c r="C34" s="69" t="s">
        <v>407</v>
      </c>
      <c r="D34" s="70"/>
      <c r="E34" s="71"/>
      <c r="F34" s="72">
        <f>G34+H34+I34</f>
        <v>0</v>
      </c>
      <c r="G34" s="73">
        <v>0</v>
      </c>
      <c r="H34" s="74">
        <v>0</v>
      </c>
      <c r="I34" s="74">
        <f>(G34*SazbaDPH1)/100+(H34*SazbaDPH2)/100</f>
        <v>0</v>
      </c>
      <c r="J34" s="67">
        <f>IF(CelkemObjekty=0,"",F34/CelkemObjekty*100)</f>
      </c>
    </row>
    <row r="35" spans="2:10" ht="17.25" customHeight="1">
      <c r="B35" s="75" t="s">
        <v>19</v>
      </c>
      <c r="C35" s="76"/>
      <c r="D35" s="77"/>
      <c r="E35" s="78"/>
      <c r="F35" s="79">
        <f>SUM(F30:F34)</f>
        <v>0</v>
      </c>
      <c r="G35" s="79">
        <f>SUM(G30:G34)</f>
        <v>0</v>
      </c>
      <c r="H35" s="79">
        <f>SUM(H30:H34)</f>
        <v>0</v>
      </c>
      <c r="I35" s="79">
        <f>SUM(I30:I34)</f>
        <v>0</v>
      </c>
      <c r="J35" s="80">
        <f>IF(CelkemObjekty=0,"",F35/CelkemObjekty*100)</f>
      </c>
    </row>
    <row r="36" spans="2:11" ht="12.75">
      <c r="B36" s="81"/>
      <c r="C36" s="81"/>
      <c r="D36" s="81"/>
      <c r="E36" s="81"/>
      <c r="F36" s="81"/>
      <c r="G36" s="81"/>
      <c r="H36" s="81"/>
      <c r="I36" s="81"/>
      <c r="J36" s="81"/>
      <c r="K36" s="81"/>
    </row>
    <row r="37" spans="2:11" ht="9.75" customHeight="1">
      <c r="B37" s="81"/>
      <c r="C37" s="81"/>
      <c r="D37" s="81"/>
      <c r="E37" s="81"/>
      <c r="F37" s="81"/>
      <c r="G37" s="81"/>
      <c r="H37" s="81"/>
      <c r="I37" s="81"/>
      <c r="J37" s="81"/>
      <c r="K37" s="81"/>
    </row>
    <row r="38" spans="2:11" ht="7.5" customHeight="1">
      <c r="B38" s="81"/>
      <c r="C38" s="81"/>
      <c r="D38" s="81"/>
      <c r="E38" s="81"/>
      <c r="F38" s="81"/>
      <c r="G38" s="81"/>
      <c r="H38" s="81"/>
      <c r="I38" s="81"/>
      <c r="J38" s="81"/>
      <c r="K38" s="81"/>
    </row>
    <row r="39" spans="2:11" ht="18">
      <c r="B39" s="13" t="s">
        <v>20</v>
      </c>
      <c r="C39" s="53"/>
      <c r="D39" s="53"/>
      <c r="E39" s="53"/>
      <c r="F39" s="53"/>
      <c r="G39" s="53"/>
      <c r="H39" s="53"/>
      <c r="I39" s="53"/>
      <c r="J39" s="53"/>
      <c r="K39" s="81"/>
    </row>
    <row r="40" ht="12.75">
      <c r="K40" s="81"/>
    </row>
    <row r="41" spans="2:10" ht="25.5">
      <c r="B41" s="82" t="s">
        <v>21</v>
      </c>
      <c r="C41" s="83" t="s">
        <v>22</v>
      </c>
      <c r="D41" s="56"/>
      <c r="E41" s="57"/>
      <c r="F41" s="58" t="s">
        <v>17</v>
      </c>
      <c r="G41" s="59" t="str">
        <f>CONCATENATE("Základ DPH ",SazbaDPH1," %")</f>
        <v>Základ DPH 14 %</v>
      </c>
      <c r="H41" s="58" t="str">
        <f>CONCATENATE("Základ DPH ",SazbaDPH2," %")</f>
        <v>Základ DPH 20 %</v>
      </c>
      <c r="I41" s="59" t="s">
        <v>18</v>
      </c>
      <c r="J41" s="58" t="s">
        <v>12</v>
      </c>
    </row>
    <row r="42" spans="2:10" ht="12.75">
      <c r="B42" s="84" t="s">
        <v>106</v>
      </c>
      <c r="C42" s="85" t="s">
        <v>286</v>
      </c>
      <c r="D42" s="62"/>
      <c r="E42" s="63"/>
      <c r="F42" s="64">
        <f>G42+H42+I42</f>
        <v>0</v>
      </c>
      <c r="G42" s="65">
        <v>0</v>
      </c>
      <c r="H42" s="66">
        <v>0</v>
      </c>
      <c r="I42" s="73">
        <f>(G42*SazbaDPH1)/100+(H42*SazbaDPH2)/100</f>
        <v>0</v>
      </c>
      <c r="J42" s="67">
        <f>IF(CelkemObjekty=0,"",F42/CelkemObjekty*100)</f>
      </c>
    </row>
    <row r="43" spans="2:10" ht="12.75">
      <c r="B43" s="86" t="s">
        <v>287</v>
      </c>
      <c r="C43" s="87" t="s">
        <v>335</v>
      </c>
      <c r="D43" s="70"/>
      <c r="E43" s="71"/>
      <c r="F43" s="72">
        <f>G43+H43+I43</f>
        <v>0</v>
      </c>
      <c r="G43" s="73">
        <v>0</v>
      </c>
      <c r="H43" s="74">
        <v>0</v>
      </c>
      <c r="I43" s="73">
        <f>(G43*SazbaDPH1)/100+(H43*SazbaDPH2)/100</f>
        <v>0</v>
      </c>
      <c r="J43" s="67">
        <f>IF(CelkemObjekty=0,"",F43/CelkemObjekty*100)</f>
      </c>
    </row>
    <row r="44" spans="2:10" ht="12.75">
      <c r="B44" s="86" t="s">
        <v>336</v>
      </c>
      <c r="C44" s="87" t="s">
        <v>382</v>
      </c>
      <c r="D44" s="70"/>
      <c r="E44" s="71"/>
      <c r="F44" s="72">
        <f>G44+H44+I44</f>
        <v>0</v>
      </c>
      <c r="G44" s="73">
        <v>0</v>
      </c>
      <c r="H44" s="74">
        <v>0</v>
      </c>
      <c r="I44" s="73">
        <f>(G44*SazbaDPH1)/100+(H44*SazbaDPH2)/100</f>
        <v>0</v>
      </c>
      <c r="J44" s="67">
        <f>IF(CelkemObjekty=0,"",F44/CelkemObjekty*100)</f>
      </c>
    </row>
    <row r="45" spans="2:10" ht="12.75">
      <c r="B45" s="86" t="s">
        <v>383</v>
      </c>
      <c r="C45" s="87" t="s">
        <v>405</v>
      </c>
      <c r="D45" s="70"/>
      <c r="E45" s="71"/>
      <c r="F45" s="72">
        <f>G45+H45+I45</f>
        <v>0</v>
      </c>
      <c r="G45" s="73">
        <v>0</v>
      </c>
      <c r="H45" s="74">
        <v>0</v>
      </c>
      <c r="I45" s="73">
        <f>(G45*SazbaDPH1)/100+(H45*SazbaDPH2)/100</f>
        <v>0</v>
      </c>
      <c r="J45" s="67">
        <f>IF(CelkemObjekty=0,"",F45/CelkemObjekty*100)</f>
      </c>
    </row>
    <row r="46" spans="2:10" ht="12.75">
      <c r="B46" s="86" t="s">
        <v>406</v>
      </c>
      <c r="C46" s="87" t="s">
        <v>433</v>
      </c>
      <c r="D46" s="70"/>
      <c r="E46" s="71"/>
      <c r="F46" s="72">
        <f>G46+H46+I46</f>
        <v>0</v>
      </c>
      <c r="G46" s="73">
        <v>0</v>
      </c>
      <c r="H46" s="74">
        <v>0</v>
      </c>
      <c r="I46" s="73">
        <f>(G46*SazbaDPH1)/100+(H46*SazbaDPH2)/100</f>
        <v>0</v>
      </c>
      <c r="J46" s="67">
        <f>IF(CelkemObjekty=0,"",F46/CelkemObjekty*100)</f>
      </c>
    </row>
    <row r="47" spans="2:10" ht="12.75">
      <c r="B47" s="75" t="s">
        <v>19</v>
      </c>
      <c r="C47" s="76"/>
      <c r="D47" s="77"/>
      <c r="E47" s="78"/>
      <c r="F47" s="79">
        <f>SUM(F42:F46)</f>
        <v>0</v>
      </c>
      <c r="G47" s="88">
        <f>SUM(G42:G46)</f>
        <v>0</v>
      </c>
      <c r="H47" s="79">
        <f>SUM(H42:H46)</f>
        <v>0</v>
      </c>
      <c r="I47" s="88">
        <f>SUM(I42:I46)</f>
        <v>0</v>
      </c>
      <c r="J47" s="80">
        <f>IF(CelkemObjekty=0,"",F47/CelkemObjekty*100)</f>
      </c>
    </row>
    <row r="48" ht="9" customHeight="1"/>
    <row r="49" ht="6" customHeight="1"/>
    <row r="50" ht="3" customHeight="1"/>
    <row r="51" ht="6.75" customHeight="1"/>
    <row r="52" spans="2:10" ht="20.25" customHeight="1">
      <c r="B52" s="13" t="s">
        <v>23</v>
      </c>
      <c r="C52" s="53"/>
      <c r="D52" s="53"/>
      <c r="E52" s="53"/>
      <c r="F52" s="53"/>
      <c r="G52" s="53"/>
      <c r="H52" s="53"/>
      <c r="I52" s="53"/>
      <c r="J52" s="53"/>
    </row>
    <row r="53" ht="9" customHeight="1"/>
    <row r="54" spans="2:10" ht="12.75">
      <c r="B54" s="55" t="s">
        <v>24</v>
      </c>
      <c r="C54" s="56"/>
      <c r="D54" s="56"/>
      <c r="E54" s="58" t="s">
        <v>12</v>
      </c>
      <c r="F54" s="58" t="s">
        <v>25</v>
      </c>
      <c r="G54" s="59" t="s">
        <v>26</v>
      </c>
      <c r="H54" s="58" t="s">
        <v>27</v>
      </c>
      <c r="I54" s="59" t="s">
        <v>28</v>
      </c>
      <c r="J54" s="89" t="s">
        <v>29</v>
      </c>
    </row>
    <row r="55" spans="2:10" ht="12.75">
      <c r="B55" s="60" t="s">
        <v>98</v>
      </c>
      <c r="C55" s="61" t="s">
        <v>99</v>
      </c>
      <c r="D55" s="62"/>
      <c r="E55" s="90">
        <f>IF(SUM(SoucetDilu)=0,"",SUM(F55:J55)/SUM(SoucetDilu)*100)</f>
      </c>
      <c r="F55" s="66">
        <v>0</v>
      </c>
      <c r="G55" s="65">
        <v>0</v>
      </c>
      <c r="H55" s="66">
        <v>0</v>
      </c>
      <c r="I55" s="65">
        <v>0</v>
      </c>
      <c r="J55" s="66">
        <v>0</v>
      </c>
    </row>
    <row r="56" spans="2:10" ht="12.75">
      <c r="B56" s="68" t="s">
        <v>212</v>
      </c>
      <c r="C56" s="69" t="s">
        <v>213</v>
      </c>
      <c r="D56" s="70"/>
      <c r="E56" s="91">
        <f>IF(SUM(SoucetDilu)=0,"",SUM(F56:J56)/SUM(SoucetDilu)*100)</f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</row>
    <row r="57" spans="2:10" ht="12.75">
      <c r="B57" s="68" t="s">
        <v>225</v>
      </c>
      <c r="C57" s="69" t="s">
        <v>226</v>
      </c>
      <c r="D57" s="70"/>
      <c r="E57" s="91">
        <f>IF(SUM(SoucetDilu)=0,"",SUM(F57:J57)/SUM(SoucetDilu)*100)</f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</row>
    <row r="58" spans="2:10" ht="12.75">
      <c r="B58" s="68" t="s">
        <v>249</v>
      </c>
      <c r="C58" s="69" t="s">
        <v>250</v>
      </c>
      <c r="D58" s="70"/>
      <c r="E58" s="91">
        <f>IF(SUM(SoucetDilu)=0,"",SUM(F58:J58)/SUM(SoucetDilu)*100)</f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</row>
    <row r="59" spans="2:10" ht="12.75">
      <c r="B59" s="68" t="s">
        <v>110</v>
      </c>
      <c r="C59" s="69" t="s">
        <v>111</v>
      </c>
      <c r="D59" s="70"/>
      <c r="E59" s="91">
        <f>IF(SUM(SoucetDilu)=0,"",SUM(F59:J59)/SUM(SoucetDilu)*100)</f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</row>
    <row r="60" spans="2:10" ht="12.75">
      <c r="B60" s="68" t="s">
        <v>122</v>
      </c>
      <c r="C60" s="69" t="s">
        <v>123</v>
      </c>
      <c r="D60" s="70"/>
      <c r="E60" s="91">
        <f>IF(SUM(SoucetDilu)=0,"",SUM(F60:J60)/SUM(SoucetDilu)*100)</f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</row>
    <row r="61" spans="2:10" ht="12.75">
      <c r="B61" s="68" t="s">
        <v>191</v>
      </c>
      <c r="C61" s="69" t="s">
        <v>192</v>
      </c>
      <c r="D61" s="70"/>
      <c r="E61" s="91">
        <f>IF(SUM(SoucetDilu)=0,"",SUM(F61:J61)/SUM(SoucetDilu)*100)</f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</row>
    <row r="62" spans="2:10" ht="12.75">
      <c r="B62" s="68" t="s">
        <v>197</v>
      </c>
      <c r="C62" s="69" t="s">
        <v>198</v>
      </c>
      <c r="D62" s="70"/>
      <c r="E62" s="91">
        <f>IF(SUM(SoucetDilu)=0,"",SUM(F62:J62)/SUM(SoucetDilu)*100)</f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</row>
    <row r="63" spans="2:10" ht="12.75">
      <c r="B63" s="68" t="s">
        <v>207</v>
      </c>
      <c r="C63" s="69" t="s">
        <v>208</v>
      </c>
      <c r="D63" s="70"/>
      <c r="E63" s="91">
        <f>IF(SUM(SoucetDilu)=0,"",SUM(F63:J63)/SUM(SoucetDilu)*100)</f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</row>
    <row r="64" spans="2:10" ht="12.75">
      <c r="B64" s="68" t="s">
        <v>261</v>
      </c>
      <c r="C64" s="69" t="s">
        <v>262</v>
      </c>
      <c r="D64" s="70"/>
      <c r="E64" s="91">
        <f>IF(SUM(SoucetDilu)=0,"",SUM(F64:J64)/SUM(SoucetDilu)*100)</f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</row>
    <row r="65" spans="2:10" ht="12.75">
      <c r="B65" s="75" t="s">
        <v>19</v>
      </c>
      <c r="C65" s="76"/>
      <c r="D65" s="77"/>
      <c r="E65" s="92">
        <f>IF(SUM(SoucetDilu)=0,"",SUM(F65:J65)/SUM(SoucetDilu)*100)</f>
      </c>
      <c r="F65" s="79">
        <f>SUM(F55:F64)</f>
        <v>0</v>
      </c>
      <c r="G65" s="88">
        <f>SUM(G55:G64)</f>
        <v>0</v>
      </c>
      <c r="H65" s="79">
        <f>SUM(H55:H64)</f>
        <v>0</v>
      </c>
      <c r="I65" s="88">
        <f>SUM(I55:I64)</f>
        <v>0</v>
      </c>
      <c r="J65" s="79">
        <f>SUM(J55:J64)</f>
        <v>0</v>
      </c>
    </row>
    <row r="67" ht="2.25" customHeight="1"/>
    <row r="68" ht="1.5" customHeight="1"/>
    <row r="69" ht="0.75" customHeight="1"/>
    <row r="70" ht="0.75" customHeight="1"/>
    <row r="71" ht="0.75" customHeight="1"/>
    <row r="72" spans="2:10" ht="18">
      <c r="B72" s="13" t="s">
        <v>30</v>
      </c>
      <c r="C72" s="53"/>
      <c r="D72" s="53"/>
      <c r="E72" s="53"/>
      <c r="F72" s="53"/>
      <c r="G72" s="53"/>
      <c r="H72" s="53"/>
      <c r="I72" s="53"/>
      <c r="J72" s="53"/>
    </row>
    <row r="74" spans="2:10" ht="12.75">
      <c r="B74" s="55" t="s">
        <v>31</v>
      </c>
      <c r="C74" s="56"/>
      <c r="D74" s="56"/>
      <c r="E74" s="93"/>
      <c r="F74" s="94"/>
      <c r="G74" s="59"/>
      <c r="H74" s="58" t="s">
        <v>17</v>
      </c>
      <c r="I74" s="1"/>
      <c r="J74" s="1"/>
    </row>
    <row r="75" spans="2:10" ht="12.75">
      <c r="B75" s="60" t="s">
        <v>276</v>
      </c>
      <c r="C75" s="61"/>
      <c r="D75" s="62"/>
      <c r="E75" s="95"/>
      <c r="F75" s="96"/>
      <c r="G75" s="65"/>
      <c r="H75" s="66">
        <v>0</v>
      </c>
      <c r="I75" s="1"/>
      <c r="J75" s="1"/>
    </row>
    <row r="76" spans="2:10" ht="12.75">
      <c r="B76" s="68" t="s">
        <v>277</v>
      </c>
      <c r="C76" s="69"/>
      <c r="D76" s="70"/>
      <c r="E76" s="97"/>
      <c r="F76" s="98"/>
      <c r="G76" s="73"/>
      <c r="H76" s="74">
        <v>0</v>
      </c>
      <c r="I76" s="1"/>
      <c r="J76" s="1"/>
    </row>
    <row r="77" spans="2:10" ht="12.75">
      <c r="B77" s="68" t="s">
        <v>278</v>
      </c>
      <c r="C77" s="69"/>
      <c r="D77" s="70"/>
      <c r="E77" s="97"/>
      <c r="F77" s="98"/>
      <c r="G77" s="73"/>
      <c r="H77" s="74">
        <v>0</v>
      </c>
      <c r="I77" s="1"/>
      <c r="J77" s="1"/>
    </row>
    <row r="78" spans="2:10" ht="12.75">
      <c r="B78" s="68" t="s">
        <v>279</v>
      </c>
      <c r="C78" s="69"/>
      <c r="D78" s="70"/>
      <c r="E78" s="97"/>
      <c r="F78" s="98"/>
      <c r="G78" s="73"/>
      <c r="H78" s="74">
        <v>0</v>
      </c>
      <c r="I78" s="1"/>
      <c r="J78" s="1"/>
    </row>
    <row r="79" spans="2:10" ht="12.75">
      <c r="B79" s="68" t="s">
        <v>280</v>
      </c>
      <c r="C79" s="69"/>
      <c r="D79" s="70"/>
      <c r="E79" s="97"/>
      <c r="F79" s="98"/>
      <c r="G79" s="73"/>
      <c r="H79" s="74">
        <v>0</v>
      </c>
      <c r="I79" s="1"/>
      <c r="J79" s="1"/>
    </row>
    <row r="80" spans="2:10" ht="12.75">
      <c r="B80" s="68" t="s">
        <v>281</v>
      </c>
      <c r="C80" s="69"/>
      <c r="D80" s="70"/>
      <c r="E80" s="97"/>
      <c r="F80" s="98"/>
      <c r="G80" s="73"/>
      <c r="H80" s="74">
        <v>0</v>
      </c>
      <c r="I80" s="1"/>
      <c r="J80" s="1"/>
    </row>
    <row r="81" spans="2:10" ht="12.75">
      <c r="B81" s="68" t="s">
        <v>282</v>
      </c>
      <c r="C81" s="69"/>
      <c r="D81" s="70"/>
      <c r="E81" s="97"/>
      <c r="F81" s="98"/>
      <c r="G81" s="73"/>
      <c r="H81" s="74">
        <v>0</v>
      </c>
      <c r="I81" s="1"/>
      <c r="J81" s="1"/>
    </row>
    <row r="82" spans="2:10" ht="12.75">
      <c r="B82" s="68" t="s">
        <v>283</v>
      </c>
      <c r="C82" s="69"/>
      <c r="D82" s="70"/>
      <c r="E82" s="97"/>
      <c r="F82" s="98"/>
      <c r="G82" s="73"/>
      <c r="H82" s="74">
        <v>0</v>
      </c>
      <c r="I82" s="1"/>
      <c r="J82" s="1"/>
    </row>
    <row r="83" spans="2:10" ht="12.75">
      <c r="B83" s="75" t="s">
        <v>19</v>
      </c>
      <c r="C83" s="76"/>
      <c r="D83" s="77"/>
      <c r="E83" s="99"/>
      <c r="F83" s="100"/>
      <c r="G83" s="88"/>
      <c r="H83" s="79">
        <f>SUM(H75:H82)</f>
        <v>0</v>
      </c>
      <c r="I83" s="1"/>
      <c r="J83" s="1"/>
    </row>
    <row r="84" spans="9:10" ht="12.75">
      <c r="I84" s="1"/>
      <c r="J84" s="1"/>
    </row>
  </sheetData>
  <sheetProtection/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4"/>
  <dimension ref="A1:CB152"/>
  <sheetViews>
    <sheetView showGridLines="0" showZeros="0" zoomScaleSheetLayoutView="100" zoomScalePageLayoutView="0" workbookViewId="0" topLeftCell="A1">
      <selection activeCell="J1" sqref="J1:J16384 K1:K16384"/>
    </sheetView>
  </sheetViews>
  <sheetFormatPr defaultColWidth="9.00390625" defaultRowHeight="12.75"/>
  <cols>
    <col min="1" max="1" width="4.375" style="261" customWidth="1"/>
    <col min="2" max="2" width="11.625" style="261" customWidth="1"/>
    <col min="3" max="3" width="40.375" style="261" customWidth="1"/>
    <col min="4" max="4" width="5.625" style="261" customWidth="1"/>
    <col min="5" max="5" width="8.625" style="275" customWidth="1"/>
    <col min="6" max="6" width="9.875" style="261" customWidth="1"/>
    <col min="7" max="7" width="13.875" style="261" customWidth="1"/>
    <col min="8" max="8" width="11.75390625" style="261" hidden="1" customWidth="1"/>
    <col min="9" max="9" width="11.625" style="261" hidden="1" customWidth="1"/>
    <col min="10" max="10" width="11.00390625" style="261" hidden="1" customWidth="1"/>
    <col min="11" max="11" width="10.375" style="261" hidden="1" customWidth="1"/>
    <col min="12" max="12" width="75.375" style="261" customWidth="1"/>
    <col min="13" max="13" width="45.25390625" style="261" customWidth="1"/>
    <col min="14" max="16384" width="9.125" style="261" customWidth="1"/>
  </cols>
  <sheetData>
    <row r="1" spans="1:7" ht="15.75">
      <c r="A1" s="260" t="s">
        <v>102</v>
      </c>
      <c r="B1" s="260"/>
      <c r="C1" s="260"/>
      <c r="D1" s="260"/>
      <c r="E1" s="260"/>
      <c r="F1" s="260"/>
      <c r="G1" s="260"/>
    </row>
    <row r="2" spans="2:7" ht="14.25" customHeight="1" thickBot="1">
      <c r="B2" s="262"/>
      <c r="C2" s="263"/>
      <c r="D2" s="263"/>
      <c r="E2" s="264"/>
      <c r="F2" s="263"/>
      <c r="G2" s="263"/>
    </row>
    <row r="3" spans="1:7" ht="13.5" thickTop="1">
      <c r="A3" s="205" t="s">
        <v>2</v>
      </c>
      <c r="B3" s="206"/>
      <c r="C3" s="207" t="s">
        <v>105</v>
      </c>
      <c r="D3" s="265"/>
      <c r="E3" s="266" t="s">
        <v>85</v>
      </c>
      <c r="F3" s="267" t="str">
        <f>'SO 03 SO 03 Rek'!H1</f>
        <v>SO 03</v>
      </c>
      <c r="G3" s="268"/>
    </row>
    <row r="4" spans="1:7" ht="13.5" thickBot="1">
      <c r="A4" s="269" t="s">
        <v>76</v>
      </c>
      <c r="B4" s="214"/>
      <c r="C4" s="215" t="s">
        <v>338</v>
      </c>
      <c r="D4" s="270"/>
      <c r="E4" s="271" t="str">
        <f>'SO 03 SO 03 Rek'!G2</f>
        <v>Odstranění objektu ocelokolny_úprava</v>
      </c>
      <c r="F4" s="272"/>
      <c r="G4" s="273"/>
    </row>
    <row r="5" spans="1:7" ht="13.5" thickTop="1">
      <c r="A5" s="274"/>
      <c r="G5" s="276"/>
    </row>
    <row r="6" spans="1:11" ht="27" customHeight="1">
      <c r="A6" s="277" t="s">
        <v>86</v>
      </c>
      <c r="B6" s="278" t="s">
        <v>87</v>
      </c>
      <c r="C6" s="278" t="s">
        <v>88</v>
      </c>
      <c r="D6" s="278" t="s">
        <v>89</v>
      </c>
      <c r="E6" s="279" t="s">
        <v>90</v>
      </c>
      <c r="F6" s="278" t="s">
        <v>91</v>
      </c>
      <c r="G6" s="280" t="s">
        <v>92</v>
      </c>
      <c r="H6" s="281" t="s">
        <v>93</v>
      </c>
      <c r="I6" s="281" t="s">
        <v>94</v>
      </c>
      <c r="J6" s="281" t="s">
        <v>95</v>
      </c>
      <c r="K6" s="281" t="s">
        <v>96</v>
      </c>
    </row>
    <row r="7" spans="1:15" ht="12.75">
      <c r="A7" s="282" t="s">
        <v>97</v>
      </c>
      <c r="B7" s="283" t="s">
        <v>122</v>
      </c>
      <c r="C7" s="284" t="s">
        <v>123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 ht="12.75">
      <c r="A8" s="293">
        <v>1</v>
      </c>
      <c r="B8" s="294" t="s">
        <v>125</v>
      </c>
      <c r="C8" s="295" t="s">
        <v>126</v>
      </c>
      <c r="D8" s="296" t="s">
        <v>127</v>
      </c>
      <c r="E8" s="297">
        <v>44.2</v>
      </c>
      <c r="F8" s="297">
        <v>0</v>
      </c>
      <c r="G8" s="298">
        <f>E8*F8</f>
        <v>0</v>
      </c>
      <c r="H8" s="299">
        <v>0</v>
      </c>
      <c r="I8" s="300">
        <f>E8*H8</f>
        <v>0</v>
      </c>
      <c r="J8" s="299">
        <v>-2</v>
      </c>
      <c r="K8" s="300">
        <f>E8*J8</f>
        <v>-88.4</v>
      </c>
      <c r="O8" s="292">
        <v>2</v>
      </c>
      <c r="AA8" s="261">
        <v>1</v>
      </c>
      <c r="AB8" s="261">
        <v>1</v>
      </c>
      <c r="AC8" s="261">
        <v>1</v>
      </c>
      <c r="AZ8" s="261">
        <v>1</v>
      </c>
      <c r="BA8" s="261">
        <f>IF(AZ8=1,G8,0)</f>
        <v>0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</v>
      </c>
      <c r="CB8" s="292">
        <v>1</v>
      </c>
    </row>
    <row r="9" spans="1:15" ht="12.75">
      <c r="A9" s="301"/>
      <c r="B9" s="304"/>
      <c r="C9" s="305" t="s">
        <v>340</v>
      </c>
      <c r="D9" s="306"/>
      <c r="E9" s="307">
        <v>0</v>
      </c>
      <c r="F9" s="308"/>
      <c r="G9" s="309"/>
      <c r="H9" s="310"/>
      <c r="I9" s="302"/>
      <c r="J9" s="311"/>
      <c r="K9" s="302"/>
      <c r="M9" s="303" t="s">
        <v>340</v>
      </c>
      <c r="O9" s="292"/>
    </row>
    <row r="10" spans="1:15" ht="12.75">
      <c r="A10" s="301"/>
      <c r="B10" s="304"/>
      <c r="C10" s="305" t="s">
        <v>341</v>
      </c>
      <c r="D10" s="306"/>
      <c r="E10" s="307">
        <v>35.6</v>
      </c>
      <c r="F10" s="308"/>
      <c r="G10" s="309"/>
      <c r="H10" s="310"/>
      <c r="I10" s="302"/>
      <c r="J10" s="311"/>
      <c r="K10" s="302"/>
      <c r="M10" s="303" t="s">
        <v>341</v>
      </c>
      <c r="O10" s="292"/>
    </row>
    <row r="11" spans="1:15" ht="12.75">
      <c r="A11" s="301"/>
      <c r="B11" s="304"/>
      <c r="C11" s="305" t="s">
        <v>342</v>
      </c>
      <c r="D11" s="306"/>
      <c r="E11" s="307">
        <v>0</v>
      </c>
      <c r="F11" s="308"/>
      <c r="G11" s="309"/>
      <c r="H11" s="310"/>
      <c r="I11" s="302"/>
      <c r="J11" s="311"/>
      <c r="K11" s="302"/>
      <c r="M11" s="303" t="s">
        <v>342</v>
      </c>
      <c r="O11" s="292"/>
    </row>
    <row r="12" spans="1:15" ht="12.75">
      <c r="A12" s="301"/>
      <c r="B12" s="304"/>
      <c r="C12" s="305" t="s">
        <v>343</v>
      </c>
      <c r="D12" s="306"/>
      <c r="E12" s="307">
        <v>8.6</v>
      </c>
      <c r="F12" s="308"/>
      <c r="G12" s="309"/>
      <c r="H12" s="310"/>
      <c r="I12" s="302"/>
      <c r="J12" s="311"/>
      <c r="K12" s="302"/>
      <c r="M12" s="303" t="s">
        <v>343</v>
      </c>
      <c r="O12" s="292"/>
    </row>
    <row r="13" spans="1:80" ht="12.75">
      <c r="A13" s="293">
        <v>2</v>
      </c>
      <c r="B13" s="294" t="s">
        <v>132</v>
      </c>
      <c r="C13" s="295" t="s">
        <v>133</v>
      </c>
      <c r="D13" s="296" t="s">
        <v>127</v>
      </c>
      <c r="E13" s="297">
        <v>74.012</v>
      </c>
      <c r="F13" s="297">
        <v>0</v>
      </c>
      <c r="G13" s="298">
        <f>E13*F13</f>
        <v>0</v>
      </c>
      <c r="H13" s="299">
        <v>0.00128</v>
      </c>
      <c r="I13" s="300">
        <f>E13*H13</f>
        <v>0.09473536</v>
      </c>
      <c r="J13" s="299">
        <v>-1.8</v>
      </c>
      <c r="K13" s="300">
        <f>E13*J13</f>
        <v>-133.2216</v>
      </c>
      <c r="O13" s="292">
        <v>2</v>
      </c>
      <c r="AA13" s="261">
        <v>1</v>
      </c>
      <c r="AB13" s="261">
        <v>1</v>
      </c>
      <c r="AC13" s="261">
        <v>1</v>
      </c>
      <c r="AZ13" s="261">
        <v>1</v>
      </c>
      <c r="BA13" s="261">
        <f>IF(AZ13=1,G13,0)</f>
        <v>0</v>
      </c>
      <c r="BB13" s="261">
        <f>IF(AZ13=2,G13,0)</f>
        <v>0</v>
      </c>
      <c r="BC13" s="261">
        <f>IF(AZ13=3,G13,0)</f>
        <v>0</v>
      </c>
      <c r="BD13" s="261">
        <f>IF(AZ13=4,G13,0)</f>
        <v>0</v>
      </c>
      <c r="BE13" s="261">
        <f>IF(AZ13=5,G13,0)</f>
        <v>0</v>
      </c>
      <c r="CA13" s="292">
        <v>1</v>
      </c>
      <c r="CB13" s="292">
        <v>1</v>
      </c>
    </row>
    <row r="14" spans="1:15" ht="12.75">
      <c r="A14" s="301"/>
      <c r="B14" s="304"/>
      <c r="C14" s="305" t="s">
        <v>344</v>
      </c>
      <c r="D14" s="306"/>
      <c r="E14" s="307">
        <v>0</v>
      </c>
      <c r="F14" s="308"/>
      <c r="G14" s="309"/>
      <c r="H14" s="310"/>
      <c r="I14" s="302"/>
      <c r="J14" s="311"/>
      <c r="K14" s="302"/>
      <c r="M14" s="303" t="s">
        <v>344</v>
      </c>
      <c r="O14" s="292"/>
    </row>
    <row r="15" spans="1:15" ht="12.75">
      <c r="A15" s="301"/>
      <c r="B15" s="304"/>
      <c r="C15" s="305" t="s">
        <v>345</v>
      </c>
      <c r="D15" s="306"/>
      <c r="E15" s="307">
        <v>74.012</v>
      </c>
      <c r="F15" s="308"/>
      <c r="G15" s="309"/>
      <c r="H15" s="310"/>
      <c r="I15" s="302"/>
      <c r="J15" s="311"/>
      <c r="K15" s="302"/>
      <c r="M15" s="332">
        <v>74012</v>
      </c>
      <c r="O15" s="292"/>
    </row>
    <row r="16" spans="1:80" ht="12.75">
      <c r="A16" s="293">
        <v>3</v>
      </c>
      <c r="B16" s="294" t="s">
        <v>172</v>
      </c>
      <c r="C16" s="295" t="s">
        <v>173</v>
      </c>
      <c r="D16" s="296" t="s">
        <v>161</v>
      </c>
      <c r="E16" s="297">
        <v>2</v>
      </c>
      <c r="F16" s="297">
        <v>0</v>
      </c>
      <c r="G16" s="298">
        <f>E16*F16</f>
        <v>0</v>
      </c>
      <c r="H16" s="299">
        <v>0</v>
      </c>
      <c r="I16" s="300">
        <f>E16*H16</f>
        <v>0</v>
      </c>
      <c r="J16" s="299">
        <v>0</v>
      </c>
      <c r="K16" s="300">
        <f>E16*J16</f>
        <v>0</v>
      </c>
      <c r="O16" s="292">
        <v>2</v>
      </c>
      <c r="AA16" s="261">
        <v>1</v>
      </c>
      <c r="AB16" s="261">
        <v>1</v>
      </c>
      <c r="AC16" s="261">
        <v>1</v>
      </c>
      <c r="AZ16" s="261">
        <v>1</v>
      </c>
      <c r="BA16" s="261">
        <f>IF(AZ16=1,G16,0)</f>
        <v>0</v>
      </c>
      <c r="BB16" s="261">
        <f>IF(AZ16=2,G16,0)</f>
        <v>0</v>
      </c>
      <c r="BC16" s="261">
        <f>IF(AZ16=3,G16,0)</f>
        <v>0</v>
      </c>
      <c r="BD16" s="261">
        <f>IF(AZ16=4,G16,0)</f>
        <v>0</v>
      </c>
      <c r="BE16" s="261">
        <f>IF(AZ16=5,G16,0)</f>
        <v>0</v>
      </c>
      <c r="CA16" s="292">
        <v>1</v>
      </c>
      <c r="CB16" s="292">
        <v>1</v>
      </c>
    </row>
    <row r="17" spans="1:15" ht="12.75">
      <c r="A17" s="301"/>
      <c r="B17" s="304"/>
      <c r="C17" s="305" t="s">
        <v>346</v>
      </c>
      <c r="D17" s="306"/>
      <c r="E17" s="307">
        <v>0</v>
      </c>
      <c r="F17" s="308"/>
      <c r="G17" s="309"/>
      <c r="H17" s="310"/>
      <c r="I17" s="302"/>
      <c r="J17" s="311"/>
      <c r="K17" s="302"/>
      <c r="M17" s="303" t="s">
        <v>346</v>
      </c>
      <c r="O17" s="292"/>
    </row>
    <row r="18" spans="1:15" ht="12.75">
      <c r="A18" s="301"/>
      <c r="B18" s="304"/>
      <c r="C18" s="305" t="s">
        <v>347</v>
      </c>
      <c r="D18" s="306"/>
      <c r="E18" s="307">
        <v>2</v>
      </c>
      <c r="F18" s="308"/>
      <c r="G18" s="309"/>
      <c r="H18" s="310"/>
      <c r="I18" s="302"/>
      <c r="J18" s="311"/>
      <c r="K18" s="302"/>
      <c r="M18" s="303" t="s">
        <v>347</v>
      </c>
      <c r="O18" s="292"/>
    </row>
    <row r="19" spans="1:80" ht="12.75">
      <c r="A19" s="293">
        <v>4</v>
      </c>
      <c r="B19" s="294" t="s">
        <v>315</v>
      </c>
      <c r="C19" s="295" t="s">
        <v>316</v>
      </c>
      <c r="D19" s="296" t="s">
        <v>115</v>
      </c>
      <c r="E19" s="297">
        <v>9.2</v>
      </c>
      <c r="F19" s="297">
        <v>0</v>
      </c>
      <c r="G19" s="298">
        <f>E19*F19</f>
        <v>0</v>
      </c>
      <c r="H19" s="299">
        <v>0.00056</v>
      </c>
      <c r="I19" s="300">
        <f>E19*H19</f>
        <v>0.0051519999999999995</v>
      </c>
      <c r="J19" s="299">
        <v>-0.066</v>
      </c>
      <c r="K19" s="300">
        <f>E19*J19</f>
        <v>-0.6072</v>
      </c>
      <c r="O19" s="292">
        <v>2</v>
      </c>
      <c r="AA19" s="261">
        <v>1</v>
      </c>
      <c r="AB19" s="261">
        <v>1</v>
      </c>
      <c r="AC19" s="261">
        <v>1</v>
      </c>
      <c r="AZ19" s="261">
        <v>1</v>
      </c>
      <c r="BA19" s="261">
        <f>IF(AZ19=1,G19,0)</f>
        <v>0</v>
      </c>
      <c r="BB19" s="261">
        <f>IF(AZ19=2,G19,0)</f>
        <v>0</v>
      </c>
      <c r="BC19" s="261">
        <f>IF(AZ19=3,G19,0)</f>
        <v>0</v>
      </c>
      <c r="BD19" s="261">
        <f>IF(AZ19=4,G19,0)</f>
        <v>0</v>
      </c>
      <c r="BE19" s="261">
        <f>IF(AZ19=5,G19,0)</f>
        <v>0</v>
      </c>
      <c r="CA19" s="292">
        <v>1</v>
      </c>
      <c r="CB19" s="292">
        <v>1</v>
      </c>
    </row>
    <row r="20" spans="1:15" ht="12.75">
      <c r="A20" s="301"/>
      <c r="B20" s="304"/>
      <c r="C20" s="305" t="s">
        <v>348</v>
      </c>
      <c r="D20" s="306"/>
      <c r="E20" s="307">
        <v>0</v>
      </c>
      <c r="F20" s="308"/>
      <c r="G20" s="309"/>
      <c r="H20" s="310"/>
      <c r="I20" s="302"/>
      <c r="J20" s="311"/>
      <c r="K20" s="302"/>
      <c r="M20" s="303" t="s">
        <v>348</v>
      </c>
      <c r="O20" s="292"/>
    </row>
    <row r="21" spans="1:15" ht="12.75">
      <c r="A21" s="301"/>
      <c r="B21" s="304"/>
      <c r="C21" s="305" t="s">
        <v>349</v>
      </c>
      <c r="D21" s="306"/>
      <c r="E21" s="307">
        <v>9.2</v>
      </c>
      <c r="F21" s="308"/>
      <c r="G21" s="309"/>
      <c r="H21" s="310"/>
      <c r="I21" s="302"/>
      <c r="J21" s="311"/>
      <c r="K21" s="302"/>
      <c r="M21" s="303" t="s">
        <v>349</v>
      </c>
      <c r="O21" s="292"/>
    </row>
    <row r="22" spans="1:57" ht="12.75">
      <c r="A22" s="312"/>
      <c r="B22" s="313" t="s">
        <v>100</v>
      </c>
      <c r="C22" s="314" t="s">
        <v>124</v>
      </c>
      <c r="D22" s="315"/>
      <c r="E22" s="316"/>
      <c r="F22" s="317"/>
      <c r="G22" s="318">
        <f>SUM(G7:G21)</f>
        <v>0</v>
      </c>
      <c r="H22" s="319"/>
      <c r="I22" s="320">
        <f>SUM(I7:I21)</f>
        <v>0.09988736000000001</v>
      </c>
      <c r="J22" s="319"/>
      <c r="K22" s="320">
        <f>SUM(K7:K21)</f>
        <v>-222.2288</v>
      </c>
      <c r="O22" s="292">
        <v>4</v>
      </c>
      <c r="BA22" s="321">
        <f>SUM(BA7:BA21)</f>
        <v>0</v>
      </c>
      <c r="BB22" s="321">
        <f>SUM(BB7:BB21)</f>
        <v>0</v>
      </c>
      <c r="BC22" s="321">
        <f>SUM(BC7:BC21)</f>
        <v>0</v>
      </c>
      <c r="BD22" s="321">
        <f>SUM(BD7:BD21)</f>
        <v>0</v>
      </c>
      <c r="BE22" s="321">
        <f>SUM(BE7:BE21)</f>
        <v>0</v>
      </c>
    </row>
    <row r="23" spans="1:15" ht="12.75">
      <c r="A23" s="282" t="s">
        <v>97</v>
      </c>
      <c r="B23" s="283" t="s">
        <v>197</v>
      </c>
      <c r="C23" s="284" t="s">
        <v>198</v>
      </c>
      <c r="D23" s="285"/>
      <c r="E23" s="286"/>
      <c r="F23" s="286"/>
      <c r="G23" s="287"/>
      <c r="H23" s="288"/>
      <c r="I23" s="289"/>
      <c r="J23" s="290"/>
      <c r="K23" s="291"/>
      <c r="O23" s="292">
        <v>1</v>
      </c>
    </row>
    <row r="24" spans="1:80" ht="12.75">
      <c r="A24" s="293">
        <v>5</v>
      </c>
      <c r="B24" s="294" t="s">
        <v>200</v>
      </c>
      <c r="C24" s="295" t="s">
        <v>201</v>
      </c>
      <c r="D24" s="296" t="s">
        <v>202</v>
      </c>
      <c r="E24" s="297">
        <v>38.98</v>
      </c>
      <c r="F24" s="297">
        <v>0</v>
      </c>
      <c r="G24" s="298">
        <f>E24*F24</f>
        <v>0</v>
      </c>
      <c r="H24" s="299">
        <v>0</v>
      </c>
      <c r="I24" s="300">
        <f>E24*H24</f>
        <v>0</v>
      </c>
      <c r="J24" s="299">
        <v>-1</v>
      </c>
      <c r="K24" s="300">
        <f>E24*J24</f>
        <v>-38.98</v>
      </c>
      <c r="O24" s="292">
        <v>2</v>
      </c>
      <c r="AA24" s="261">
        <v>1</v>
      </c>
      <c r="AB24" s="261">
        <v>1</v>
      </c>
      <c r="AC24" s="261">
        <v>1</v>
      </c>
      <c r="AZ24" s="261">
        <v>1</v>
      </c>
      <c r="BA24" s="261">
        <f>IF(AZ24=1,G24,0)</f>
        <v>0</v>
      </c>
      <c r="BB24" s="261">
        <f>IF(AZ24=2,G24,0)</f>
        <v>0</v>
      </c>
      <c r="BC24" s="261">
        <f>IF(AZ24=3,G24,0)</f>
        <v>0</v>
      </c>
      <c r="BD24" s="261">
        <f>IF(AZ24=4,G24,0)</f>
        <v>0</v>
      </c>
      <c r="BE24" s="261">
        <f>IF(AZ24=5,G24,0)</f>
        <v>0</v>
      </c>
      <c r="CA24" s="292">
        <v>1</v>
      </c>
      <c r="CB24" s="292">
        <v>1</v>
      </c>
    </row>
    <row r="25" spans="1:15" ht="12.75">
      <c r="A25" s="301"/>
      <c r="B25" s="304"/>
      <c r="C25" s="305" t="s">
        <v>350</v>
      </c>
      <c r="D25" s="306"/>
      <c r="E25" s="307">
        <v>0</v>
      </c>
      <c r="F25" s="308"/>
      <c r="G25" s="309"/>
      <c r="H25" s="310"/>
      <c r="I25" s="302"/>
      <c r="J25" s="311"/>
      <c r="K25" s="302"/>
      <c r="M25" s="303" t="s">
        <v>350</v>
      </c>
      <c r="O25" s="292"/>
    </row>
    <row r="26" spans="1:15" ht="12.75">
      <c r="A26" s="301"/>
      <c r="B26" s="304"/>
      <c r="C26" s="305" t="s">
        <v>351</v>
      </c>
      <c r="D26" s="306"/>
      <c r="E26" s="307">
        <v>38.98</v>
      </c>
      <c r="F26" s="308"/>
      <c r="G26" s="309"/>
      <c r="H26" s="310"/>
      <c r="I26" s="302"/>
      <c r="J26" s="311"/>
      <c r="K26" s="302"/>
      <c r="M26" s="303" t="s">
        <v>351</v>
      </c>
      <c r="O26" s="292"/>
    </row>
    <row r="27" spans="1:57" ht="12.75">
      <c r="A27" s="312"/>
      <c r="B27" s="313" t="s">
        <v>100</v>
      </c>
      <c r="C27" s="314" t="s">
        <v>199</v>
      </c>
      <c r="D27" s="315"/>
      <c r="E27" s="316"/>
      <c r="F27" s="317"/>
      <c r="G27" s="318">
        <f>SUM(G23:G26)</f>
        <v>0</v>
      </c>
      <c r="H27" s="319"/>
      <c r="I27" s="320">
        <f>SUM(I23:I26)</f>
        <v>0</v>
      </c>
      <c r="J27" s="319"/>
      <c r="K27" s="320">
        <f>SUM(K23:K26)</f>
        <v>-38.98</v>
      </c>
      <c r="O27" s="292">
        <v>4</v>
      </c>
      <c r="BA27" s="321">
        <f>SUM(BA23:BA26)</f>
        <v>0</v>
      </c>
      <c r="BB27" s="321">
        <f>SUM(BB23:BB26)</f>
        <v>0</v>
      </c>
      <c r="BC27" s="321">
        <f>SUM(BC23:BC26)</f>
        <v>0</v>
      </c>
      <c r="BD27" s="321">
        <f>SUM(BD23:BD26)</f>
        <v>0</v>
      </c>
      <c r="BE27" s="321">
        <f>SUM(BE23:BE26)</f>
        <v>0</v>
      </c>
    </row>
    <row r="28" spans="1:15" ht="12.75">
      <c r="A28" s="282" t="s">
        <v>97</v>
      </c>
      <c r="B28" s="283" t="s">
        <v>207</v>
      </c>
      <c r="C28" s="284" t="s">
        <v>208</v>
      </c>
      <c r="D28" s="285"/>
      <c r="E28" s="286"/>
      <c r="F28" s="286"/>
      <c r="G28" s="287"/>
      <c r="H28" s="288"/>
      <c r="I28" s="289"/>
      <c r="J28" s="290"/>
      <c r="K28" s="291"/>
      <c r="O28" s="292">
        <v>1</v>
      </c>
    </row>
    <row r="29" spans="1:80" ht="12.75">
      <c r="A29" s="293">
        <v>6</v>
      </c>
      <c r="B29" s="294" t="s">
        <v>210</v>
      </c>
      <c r="C29" s="295" t="s">
        <v>211</v>
      </c>
      <c r="D29" s="296" t="s">
        <v>202</v>
      </c>
      <c r="E29" s="297">
        <v>0.09988736</v>
      </c>
      <c r="F29" s="297">
        <v>0</v>
      </c>
      <c r="G29" s="298">
        <f>E29*F29</f>
        <v>0</v>
      </c>
      <c r="H29" s="299">
        <v>0</v>
      </c>
      <c r="I29" s="300">
        <f>E29*H29</f>
        <v>0</v>
      </c>
      <c r="J29" s="299"/>
      <c r="K29" s="300">
        <f>E29*J29</f>
        <v>0</v>
      </c>
      <c r="O29" s="292">
        <v>2</v>
      </c>
      <c r="AA29" s="261">
        <v>7</v>
      </c>
      <c r="AB29" s="261">
        <v>1</v>
      </c>
      <c r="AC29" s="261">
        <v>2</v>
      </c>
      <c r="AZ29" s="261">
        <v>1</v>
      </c>
      <c r="BA29" s="261">
        <f>IF(AZ29=1,G29,0)</f>
        <v>0</v>
      </c>
      <c r="BB29" s="261">
        <f>IF(AZ29=2,G29,0)</f>
        <v>0</v>
      </c>
      <c r="BC29" s="261">
        <f>IF(AZ29=3,G29,0)</f>
        <v>0</v>
      </c>
      <c r="BD29" s="261">
        <f>IF(AZ29=4,G29,0)</f>
        <v>0</v>
      </c>
      <c r="BE29" s="261">
        <f>IF(AZ29=5,G29,0)</f>
        <v>0</v>
      </c>
      <c r="CA29" s="292">
        <v>7</v>
      </c>
      <c r="CB29" s="292">
        <v>1</v>
      </c>
    </row>
    <row r="30" spans="1:57" ht="12.75">
      <c r="A30" s="312"/>
      <c r="B30" s="313" t="s">
        <v>100</v>
      </c>
      <c r="C30" s="314" t="s">
        <v>209</v>
      </c>
      <c r="D30" s="315"/>
      <c r="E30" s="316"/>
      <c r="F30" s="317"/>
      <c r="G30" s="318">
        <f>SUM(G28:G29)</f>
        <v>0</v>
      </c>
      <c r="H30" s="319"/>
      <c r="I30" s="320">
        <f>SUM(I28:I29)</f>
        <v>0</v>
      </c>
      <c r="J30" s="319"/>
      <c r="K30" s="320">
        <f>SUM(K28:K29)</f>
        <v>0</v>
      </c>
      <c r="O30" s="292">
        <v>4</v>
      </c>
      <c r="BA30" s="321">
        <f>SUM(BA28:BA29)</f>
        <v>0</v>
      </c>
      <c r="BB30" s="321">
        <f>SUM(BB28:BB29)</f>
        <v>0</v>
      </c>
      <c r="BC30" s="321">
        <f>SUM(BC28:BC29)</f>
        <v>0</v>
      </c>
      <c r="BD30" s="321">
        <f>SUM(BD28:BD29)</f>
        <v>0</v>
      </c>
      <c r="BE30" s="321">
        <f>SUM(BE28:BE29)</f>
        <v>0</v>
      </c>
    </row>
    <row r="31" spans="1:15" ht="12.75">
      <c r="A31" s="282" t="s">
        <v>97</v>
      </c>
      <c r="B31" s="283" t="s">
        <v>212</v>
      </c>
      <c r="C31" s="284" t="s">
        <v>213</v>
      </c>
      <c r="D31" s="285"/>
      <c r="E31" s="286"/>
      <c r="F31" s="286"/>
      <c r="G31" s="287"/>
      <c r="H31" s="288"/>
      <c r="I31" s="289"/>
      <c r="J31" s="290"/>
      <c r="K31" s="291"/>
      <c r="O31" s="292">
        <v>1</v>
      </c>
    </row>
    <row r="32" spans="1:80" ht="12.75">
      <c r="A32" s="293">
        <v>7</v>
      </c>
      <c r="B32" s="294" t="s">
        <v>215</v>
      </c>
      <c r="C32" s="295" t="s">
        <v>216</v>
      </c>
      <c r="D32" s="296" t="s">
        <v>142</v>
      </c>
      <c r="E32" s="297">
        <v>949.2</v>
      </c>
      <c r="F32" s="297">
        <v>0</v>
      </c>
      <c r="G32" s="298">
        <f>E32*F32</f>
        <v>0</v>
      </c>
      <c r="H32" s="299">
        <v>0</v>
      </c>
      <c r="I32" s="300">
        <f>E32*H32</f>
        <v>0</v>
      </c>
      <c r="J32" s="299">
        <v>-0.014</v>
      </c>
      <c r="K32" s="300">
        <f>E32*J32</f>
        <v>-13.2888</v>
      </c>
      <c r="O32" s="292">
        <v>2</v>
      </c>
      <c r="AA32" s="261">
        <v>1</v>
      </c>
      <c r="AB32" s="261">
        <v>7</v>
      </c>
      <c r="AC32" s="261">
        <v>7</v>
      </c>
      <c r="AZ32" s="261">
        <v>2</v>
      </c>
      <c r="BA32" s="261">
        <f>IF(AZ32=1,G32,0)</f>
        <v>0</v>
      </c>
      <c r="BB32" s="261">
        <f>IF(AZ32=2,G32,0)</f>
        <v>0</v>
      </c>
      <c r="BC32" s="261">
        <f>IF(AZ32=3,G32,0)</f>
        <v>0</v>
      </c>
      <c r="BD32" s="261">
        <f>IF(AZ32=4,G32,0)</f>
        <v>0</v>
      </c>
      <c r="BE32" s="261">
        <f>IF(AZ32=5,G32,0)</f>
        <v>0</v>
      </c>
      <c r="CA32" s="292">
        <v>1</v>
      </c>
      <c r="CB32" s="292">
        <v>7</v>
      </c>
    </row>
    <row r="33" spans="1:15" ht="12.75">
      <c r="A33" s="301"/>
      <c r="B33" s="304"/>
      <c r="C33" s="305" t="s">
        <v>352</v>
      </c>
      <c r="D33" s="306"/>
      <c r="E33" s="307">
        <v>0</v>
      </c>
      <c r="F33" s="308"/>
      <c r="G33" s="309"/>
      <c r="H33" s="310"/>
      <c r="I33" s="302"/>
      <c r="J33" s="311"/>
      <c r="K33" s="302"/>
      <c r="M33" s="303" t="s">
        <v>352</v>
      </c>
      <c r="O33" s="292"/>
    </row>
    <row r="34" spans="1:15" ht="12.75">
      <c r="A34" s="301"/>
      <c r="B34" s="304"/>
      <c r="C34" s="305" t="s">
        <v>353</v>
      </c>
      <c r="D34" s="306"/>
      <c r="E34" s="307">
        <v>949.2</v>
      </c>
      <c r="F34" s="308"/>
      <c r="G34" s="309"/>
      <c r="H34" s="310"/>
      <c r="I34" s="302"/>
      <c r="J34" s="311"/>
      <c r="K34" s="302"/>
      <c r="M34" s="303" t="s">
        <v>353</v>
      </c>
      <c r="O34" s="292"/>
    </row>
    <row r="35" spans="1:80" ht="12.75">
      <c r="A35" s="293">
        <v>8</v>
      </c>
      <c r="B35" s="294" t="s">
        <v>354</v>
      </c>
      <c r="C35" s="295" t="s">
        <v>355</v>
      </c>
      <c r="D35" s="296" t="s">
        <v>115</v>
      </c>
      <c r="E35" s="297">
        <v>345.4</v>
      </c>
      <c r="F35" s="297">
        <v>0</v>
      </c>
      <c r="G35" s="298">
        <f>E35*F35</f>
        <v>0</v>
      </c>
      <c r="H35" s="299">
        <v>0.00048</v>
      </c>
      <c r="I35" s="300">
        <f>E35*H35</f>
        <v>0.165792</v>
      </c>
      <c r="J35" s="299">
        <v>-0.055</v>
      </c>
      <c r="K35" s="300">
        <f>E35*J35</f>
        <v>-18.997</v>
      </c>
      <c r="O35" s="292">
        <v>2</v>
      </c>
      <c r="AA35" s="261">
        <v>2</v>
      </c>
      <c r="AB35" s="261">
        <v>7</v>
      </c>
      <c r="AC35" s="261">
        <v>7</v>
      </c>
      <c r="AZ35" s="261">
        <v>2</v>
      </c>
      <c r="BA35" s="261">
        <f>IF(AZ35=1,G35,0)</f>
        <v>0</v>
      </c>
      <c r="BB35" s="261">
        <f>IF(AZ35=2,G35,0)</f>
        <v>0</v>
      </c>
      <c r="BC35" s="261">
        <f>IF(AZ35=3,G35,0)</f>
        <v>0</v>
      </c>
      <c r="BD35" s="261">
        <f>IF(AZ35=4,G35,0)</f>
        <v>0</v>
      </c>
      <c r="BE35" s="261">
        <f>IF(AZ35=5,G35,0)</f>
        <v>0</v>
      </c>
      <c r="CA35" s="292">
        <v>2</v>
      </c>
      <c r="CB35" s="292">
        <v>7</v>
      </c>
    </row>
    <row r="36" spans="1:15" ht="12.75">
      <c r="A36" s="301"/>
      <c r="B36" s="304"/>
      <c r="C36" s="305" t="s">
        <v>356</v>
      </c>
      <c r="D36" s="306"/>
      <c r="E36" s="307">
        <v>0</v>
      </c>
      <c r="F36" s="308"/>
      <c r="G36" s="309"/>
      <c r="H36" s="310"/>
      <c r="I36" s="302"/>
      <c r="J36" s="311"/>
      <c r="K36" s="302"/>
      <c r="M36" s="303" t="s">
        <v>356</v>
      </c>
      <c r="O36" s="292"/>
    </row>
    <row r="37" spans="1:15" ht="12.75">
      <c r="A37" s="301"/>
      <c r="B37" s="304"/>
      <c r="C37" s="305" t="s">
        <v>357</v>
      </c>
      <c r="D37" s="306"/>
      <c r="E37" s="307">
        <v>345.4</v>
      </c>
      <c r="F37" s="308"/>
      <c r="G37" s="309"/>
      <c r="H37" s="310"/>
      <c r="I37" s="302"/>
      <c r="J37" s="311"/>
      <c r="K37" s="302"/>
      <c r="M37" s="303" t="s">
        <v>357</v>
      </c>
      <c r="O37" s="292"/>
    </row>
    <row r="38" spans="1:80" ht="12.75">
      <c r="A38" s="293">
        <v>9</v>
      </c>
      <c r="B38" s="294" t="s">
        <v>223</v>
      </c>
      <c r="C38" s="295" t="s">
        <v>224</v>
      </c>
      <c r="D38" s="296" t="s">
        <v>12</v>
      </c>
      <c r="E38" s="297"/>
      <c r="F38" s="297">
        <v>0</v>
      </c>
      <c r="G38" s="298">
        <f>E38*F38</f>
        <v>0</v>
      </c>
      <c r="H38" s="299">
        <v>0</v>
      </c>
      <c r="I38" s="300">
        <f>E38*H38</f>
        <v>0</v>
      </c>
      <c r="J38" s="299"/>
      <c r="K38" s="300">
        <f>E38*J38</f>
        <v>0</v>
      </c>
      <c r="O38" s="292">
        <v>2</v>
      </c>
      <c r="AA38" s="261">
        <v>7</v>
      </c>
      <c r="AB38" s="261">
        <v>1002</v>
      </c>
      <c r="AC38" s="261">
        <v>5</v>
      </c>
      <c r="AZ38" s="261">
        <v>2</v>
      </c>
      <c r="BA38" s="261">
        <f>IF(AZ38=1,G38,0)</f>
        <v>0</v>
      </c>
      <c r="BB38" s="261">
        <f>IF(AZ38=2,G38,0)</f>
        <v>0</v>
      </c>
      <c r="BC38" s="261">
        <f>IF(AZ38=3,G38,0)</f>
        <v>0</v>
      </c>
      <c r="BD38" s="261">
        <f>IF(AZ38=4,G38,0)</f>
        <v>0</v>
      </c>
      <c r="BE38" s="261">
        <f>IF(AZ38=5,G38,0)</f>
        <v>0</v>
      </c>
      <c r="CA38" s="292">
        <v>7</v>
      </c>
      <c r="CB38" s="292">
        <v>1002</v>
      </c>
    </row>
    <row r="39" spans="1:57" ht="12.75">
      <c r="A39" s="312"/>
      <c r="B39" s="313" t="s">
        <v>100</v>
      </c>
      <c r="C39" s="314" t="s">
        <v>214</v>
      </c>
      <c r="D39" s="315"/>
      <c r="E39" s="316"/>
      <c r="F39" s="317"/>
      <c r="G39" s="318">
        <f>SUM(G31:G38)</f>
        <v>0</v>
      </c>
      <c r="H39" s="319"/>
      <c r="I39" s="320">
        <f>SUM(I31:I38)</f>
        <v>0.165792</v>
      </c>
      <c r="J39" s="319"/>
      <c r="K39" s="320">
        <f>SUM(K31:K38)</f>
        <v>-32.2858</v>
      </c>
      <c r="O39" s="292">
        <v>4</v>
      </c>
      <c r="BA39" s="321">
        <f>SUM(BA31:BA38)</f>
        <v>0</v>
      </c>
      <c r="BB39" s="321">
        <f>SUM(BB31:BB38)</f>
        <v>0</v>
      </c>
      <c r="BC39" s="321">
        <f>SUM(BC31:BC38)</f>
        <v>0</v>
      </c>
      <c r="BD39" s="321">
        <f>SUM(BD31:BD38)</f>
        <v>0</v>
      </c>
      <c r="BE39" s="321">
        <f>SUM(BE31:BE38)</f>
        <v>0</v>
      </c>
    </row>
    <row r="40" spans="1:15" ht="12.75">
      <c r="A40" s="282" t="s">
        <v>97</v>
      </c>
      <c r="B40" s="283" t="s">
        <v>249</v>
      </c>
      <c r="C40" s="284" t="s">
        <v>250</v>
      </c>
      <c r="D40" s="285"/>
      <c r="E40" s="286"/>
      <c r="F40" s="286"/>
      <c r="G40" s="287"/>
      <c r="H40" s="288"/>
      <c r="I40" s="289"/>
      <c r="J40" s="290"/>
      <c r="K40" s="291"/>
      <c r="O40" s="292">
        <v>1</v>
      </c>
    </row>
    <row r="41" spans="1:80" ht="12.75">
      <c r="A41" s="293">
        <v>10</v>
      </c>
      <c r="B41" s="294" t="s">
        <v>358</v>
      </c>
      <c r="C41" s="295" t="s">
        <v>359</v>
      </c>
      <c r="D41" s="296" t="s">
        <v>115</v>
      </c>
      <c r="E41" s="297">
        <v>870.623</v>
      </c>
      <c r="F41" s="297">
        <v>0</v>
      </c>
      <c r="G41" s="298">
        <f>E41*F41</f>
        <v>0</v>
      </c>
      <c r="H41" s="299">
        <v>0</v>
      </c>
      <c r="I41" s="300">
        <f>E41*H41</f>
        <v>0</v>
      </c>
      <c r="J41" s="299">
        <v>0</v>
      </c>
      <c r="K41" s="300">
        <f>E41*J41</f>
        <v>0</v>
      </c>
      <c r="O41" s="292">
        <v>2</v>
      </c>
      <c r="AA41" s="261">
        <v>1</v>
      </c>
      <c r="AB41" s="261">
        <v>7</v>
      </c>
      <c r="AC41" s="261">
        <v>7</v>
      </c>
      <c r="AZ41" s="261">
        <v>2</v>
      </c>
      <c r="BA41" s="261">
        <f>IF(AZ41=1,G41,0)</f>
        <v>0</v>
      </c>
      <c r="BB41" s="261">
        <f>IF(AZ41=2,G41,0)</f>
        <v>0</v>
      </c>
      <c r="BC41" s="261">
        <f>IF(AZ41=3,G41,0)</f>
        <v>0</v>
      </c>
      <c r="BD41" s="261">
        <f>IF(AZ41=4,G41,0)</f>
        <v>0</v>
      </c>
      <c r="BE41" s="261">
        <f>IF(AZ41=5,G41,0)</f>
        <v>0</v>
      </c>
      <c r="CA41" s="292">
        <v>1</v>
      </c>
      <c r="CB41" s="292">
        <v>7</v>
      </c>
    </row>
    <row r="42" spans="1:15" ht="12.75">
      <c r="A42" s="301"/>
      <c r="B42" s="304"/>
      <c r="C42" s="305" t="s">
        <v>360</v>
      </c>
      <c r="D42" s="306"/>
      <c r="E42" s="307">
        <v>0</v>
      </c>
      <c r="F42" s="308"/>
      <c r="G42" s="309"/>
      <c r="H42" s="310"/>
      <c r="I42" s="302"/>
      <c r="J42" s="311"/>
      <c r="K42" s="302"/>
      <c r="M42" s="303" t="s">
        <v>360</v>
      </c>
      <c r="O42" s="292"/>
    </row>
    <row r="43" spans="1:15" ht="12.75">
      <c r="A43" s="301"/>
      <c r="B43" s="304"/>
      <c r="C43" s="305" t="s">
        <v>361</v>
      </c>
      <c r="D43" s="306"/>
      <c r="E43" s="307">
        <v>870.623</v>
      </c>
      <c r="F43" s="308"/>
      <c r="G43" s="309"/>
      <c r="H43" s="310"/>
      <c r="I43" s="302"/>
      <c r="J43" s="311"/>
      <c r="K43" s="302"/>
      <c r="M43" s="332">
        <v>870623</v>
      </c>
      <c r="O43" s="292"/>
    </row>
    <row r="44" spans="1:80" ht="12.75">
      <c r="A44" s="293">
        <v>11</v>
      </c>
      <c r="B44" s="294" t="s">
        <v>362</v>
      </c>
      <c r="C44" s="295" t="s">
        <v>363</v>
      </c>
      <c r="D44" s="296" t="s">
        <v>142</v>
      </c>
      <c r="E44" s="297">
        <v>45.2</v>
      </c>
      <c r="F44" s="297">
        <v>0</v>
      </c>
      <c r="G44" s="298">
        <f>E44*F44</f>
        <v>0</v>
      </c>
      <c r="H44" s="299">
        <v>0</v>
      </c>
      <c r="I44" s="300">
        <f>E44*H44</f>
        <v>0</v>
      </c>
      <c r="J44" s="299">
        <v>0</v>
      </c>
      <c r="K44" s="300">
        <f>E44*J44</f>
        <v>0</v>
      </c>
      <c r="O44" s="292">
        <v>2</v>
      </c>
      <c r="AA44" s="261">
        <v>1</v>
      </c>
      <c r="AB44" s="261">
        <v>7</v>
      </c>
      <c r="AC44" s="261">
        <v>7</v>
      </c>
      <c r="AZ44" s="261">
        <v>2</v>
      </c>
      <c r="BA44" s="261">
        <f>IF(AZ44=1,G44,0)</f>
        <v>0</v>
      </c>
      <c r="BB44" s="261">
        <f>IF(AZ44=2,G44,0)</f>
        <v>0</v>
      </c>
      <c r="BC44" s="261">
        <f>IF(AZ44=3,G44,0)</f>
        <v>0</v>
      </c>
      <c r="BD44" s="261">
        <f>IF(AZ44=4,G44,0)</f>
        <v>0</v>
      </c>
      <c r="BE44" s="261">
        <f>IF(AZ44=5,G44,0)</f>
        <v>0</v>
      </c>
      <c r="CA44" s="292">
        <v>1</v>
      </c>
      <c r="CB44" s="292">
        <v>7</v>
      </c>
    </row>
    <row r="45" spans="1:15" ht="12.75">
      <c r="A45" s="301"/>
      <c r="B45" s="304"/>
      <c r="C45" s="305" t="s">
        <v>364</v>
      </c>
      <c r="D45" s="306"/>
      <c r="E45" s="307">
        <v>0</v>
      </c>
      <c r="F45" s="308"/>
      <c r="G45" s="309"/>
      <c r="H45" s="310"/>
      <c r="I45" s="302"/>
      <c r="J45" s="311"/>
      <c r="K45" s="302"/>
      <c r="M45" s="303" t="s">
        <v>364</v>
      </c>
      <c r="O45" s="292"/>
    </row>
    <row r="46" spans="1:15" ht="12.75">
      <c r="A46" s="301"/>
      <c r="B46" s="304"/>
      <c r="C46" s="305" t="s">
        <v>365</v>
      </c>
      <c r="D46" s="306"/>
      <c r="E46" s="307">
        <v>45.2</v>
      </c>
      <c r="F46" s="308"/>
      <c r="G46" s="309"/>
      <c r="H46" s="310"/>
      <c r="I46" s="302"/>
      <c r="J46" s="311"/>
      <c r="K46" s="302"/>
      <c r="M46" s="303" t="s">
        <v>365</v>
      </c>
      <c r="O46" s="292"/>
    </row>
    <row r="47" spans="1:80" ht="12.75">
      <c r="A47" s="293">
        <v>12</v>
      </c>
      <c r="B47" s="294" t="s">
        <v>259</v>
      </c>
      <c r="C47" s="295" t="s">
        <v>260</v>
      </c>
      <c r="D47" s="296" t="s">
        <v>12</v>
      </c>
      <c r="E47" s="297"/>
      <c r="F47" s="297">
        <v>0</v>
      </c>
      <c r="G47" s="298">
        <f>E47*F47</f>
        <v>0</v>
      </c>
      <c r="H47" s="299">
        <v>0</v>
      </c>
      <c r="I47" s="300">
        <f>E47*H47</f>
        <v>0</v>
      </c>
      <c r="J47" s="299"/>
      <c r="K47" s="300">
        <f>E47*J47</f>
        <v>0</v>
      </c>
      <c r="O47" s="292">
        <v>2</v>
      </c>
      <c r="AA47" s="261">
        <v>7</v>
      </c>
      <c r="AB47" s="261">
        <v>1002</v>
      </c>
      <c r="AC47" s="261">
        <v>5</v>
      </c>
      <c r="AZ47" s="261">
        <v>2</v>
      </c>
      <c r="BA47" s="261">
        <f>IF(AZ47=1,G47,0)</f>
        <v>0</v>
      </c>
      <c r="BB47" s="261">
        <f>IF(AZ47=2,G47,0)</f>
        <v>0</v>
      </c>
      <c r="BC47" s="261">
        <f>IF(AZ47=3,G47,0)</f>
        <v>0</v>
      </c>
      <c r="BD47" s="261">
        <f>IF(AZ47=4,G47,0)</f>
        <v>0</v>
      </c>
      <c r="BE47" s="261">
        <f>IF(AZ47=5,G47,0)</f>
        <v>0</v>
      </c>
      <c r="CA47" s="292">
        <v>7</v>
      </c>
      <c r="CB47" s="292">
        <v>1002</v>
      </c>
    </row>
    <row r="48" spans="1:57" ht="12.75">
      <c r="A48" s="312"/>
      <c r="B48" s="313" t="s">
        <v>100</v>
      </c>
      <c r="C48" s="314" t="s">
        <v>251</v>
      </c>
      <c r="D48" s="315"/>
      <c r="E48" s="316"/>
      <c r="F48" s="317"/>
      <c r="G48" s="318">
        <f>SUM(G40:G47)</f>
        <v>0</v>
      </c>
      <c r="H48" s="319"/>
      <c r="I48" s="320">
        <f>SUM(I40:I47)</f>
        <v>0</v>
      </c>
      <c r="J48" s="319"/>
      <c r="K48" s="320">
        <f>SUM(K40:K47)</f>
        <v>0</v>
      </c>
      <c r="O48" s="292">
        <v>4</v>
      </c>
      <c r="BA48" s="321">
        <f>SUM(BA40:BA47)</f>
        <v>0</v>
      </c>
      <c r="BB48" s="321">
        <f>SUM(BB40:BB47)</f>
        <v>0</v>
      </c>
      <c r="BC48" s="321">
        <f>SUM(BC40:BC47)</f>
        <v>0</v>
      </c>
      <c r="BD48" s="321">
        <f>SUM(BD40:BD47)</f>
        <v>0</v>
      </c>
      <c r="BE48" s="321">
        <f>SUM(BE40:BE47)</f>
        <v>0</v>
      </c>
    </row>
    <row r="49" spans="1:15" ht="12.75">
      <c r="A49" s="282" t="s">
        <v>97</v>
      </c>
      <c r="B49" s="283" t="s">
        <v>261</v>
      </c>
      <c r="C49" s="284" t="s">
        <v>262</v>
      </c>
      <c r="D49" s="285"/>
      <c r="E49" s="286"/>
      <c r="F49" s="286"/>
      <c r="G49" s="287"/>
      <c r="H49" s="288"/>
      <c r="I49" s="289"/>
      <c r="J49" s="290"/>
      <c r="K49" s="291"/>
      <c r="O49" s="292">
        <v>1</v>
      </c>
    </row>
    <row r="50" spans="1:80" ht="12.75">
      <c r="A50" s="293">
        <v>13</v>
      </c>
      <c r="B50" s="294" t="s">
        <v>366</v>
      </c>
      <c r="C50" s="295" t="s">
        <v>367</v>
      </c>
      <c r="D50" s="296" t="s">
        <v>202</v>
      </c>
      <c r="E50" s="297">
        <v>19.9221</v>
      </c>
      <c r="F50" s="297">
        <v>0</v>
      </c>
      <c r="G50" s="298">
        <f>E50*F50</f>
        <v>0</v>
      </c>
      <c r="H50" s="299">
        <v>0</v>
      </c>
      <c r="I50" s="300">
        <f>E50*H50</f>
        <v>0</v>
      </c>
      <c r="J50" s="299"/>
      <c r="K50" s="300">
        <f>E50*J50</f>
        <v>0</v>
      </c>
      <c r="O50" s="292">
        <v>2</v>
      </c>
      <c r="AA50" s="261">
        <v>12</v>
      </c>
      <c r="AB50" s="261">
        <v>0</v>
      </c>
      <c r="AC50" s="261">
        <v>19</v>
      </c>
      <c r="AZ50" s="261">
        <v>1</v>
      </c>
      <c r="BA50" s="261">
        <f>IF(AZ50=1,G50,0)</f>
        <v>0</v>
      </c>
      <c r="BB50" s="261">
        <f>IF(AZ50=2,G50,0)</f>
        <v>0</v>
      </c>
      <c r="BC50" s="261">
        <f>IF(AZ50=3,G50,0)</f>
        <v>0</v>
      </c>
      <c r="BD50" s="261">
        <f>IF(AZ50=4,G50,0)</f>
        <v>0</v>
      </c>
      <c r="BE50" s="261">
        <f>IF(AZ50=5,G50,0)</f>
        <v>0</v>
      </c>
      <c r="CA50" s="292">
        <v>12</v>
      </c>
      <c r="CB50" s="292">
        <v>0</v>
      </c>
    </row>
    <row r="51" spans="1:15" ht="12.75">
      <c r="A51" s="301"/>
      <c r="B51" s="304"/>
      <c r="C51" s="305" t="s">
        <v>368</v>
      </c>
      <c r="D51" s="306"/>
      <c r="E51" s="307">
        <v>0</v>
      </c>
      <c r="F51" s="308"/>
      <c r="G51" s="309"/>
      <c r="H51" s="310"/>
      <c r="I51" s="302"/>
      <c r="J51" s="311"/>
      <c r="K51" s="302"/>
      <c r="M51" s="303" t="s">
        <v>368</v>
      </c>
      <c r="O51" s="292"/>
    </row>
    <row r="52" spans="1:15" ht="12.75">
      <c r="A52" s="301"/>
      <c r="B52" s="304"/>
      <c r="C52" s="305" t="s">
        <v>369</v>
      </c>
      <c r="D52" s="306"/>
      <c r="E52" s="307">
        <v>19.1537</v>
      </c>
      <c r="F52" s="308"/>
      <c r="G52" s="309"/>
      <c r="H52" s="310"/>
      <c r="I52" s="302"/>
      <c r="J52" s="311"/>
      <c r="K52" s="302"/>
      <c r="M52" s="303" t="s">
        <v>369</v>
      </c>
      <c r="O52" s="292"/>
    </row>
    <row r="53" spans="1:15" ht="12.75">
      <c r="A53" s="301"/>
      <c r="B53" s="304"/>
      <c r="C53" s="305" t="s">
        <v>370</v>
      </c>
      <c r="D53" s="306"/>
      <c r="E53" s="307">
        <v>0</v>
      </c>
      <c r="F53" s="308"/>
      <c r="G53" s="309"/>
      <c r="H53" s="310"/>
      <c r="I53" s="302"/>
      <c r="J53" s="311"/>
      <c r="K53" s="302"/>
      <c r="M53" s="303" t="s">
        <v>370</v>
      </c>
      <c r="O53" s="292"/>
    </row>
    <row r="54" spans="1:15" ht="12.75">
      <c r="A54" s="301"/>
      <c r="B54" s="304"/>
      <c r="C54" s="305" t="s">
        <v>371</v>
      </c>
      <c r="D54" s="306"/>
      <c r="E54" s="307">
        <v>0.7684</v>
      </c>
      <c r="F54" s="308"/>
      <c r="G54" s="309"/>
      <c r="H54" s="310"/>
      <c r="I54" s="302"/>
      <c r="J54" s="311"/>
      <c r="K54" s="302"/>
      <c r="M54" s="303" t="s">
        <v>371</v>
      </c>
      <c r="O54" s="292"/>
    </row>
    <row r="55" spans="1:80" ht="12.75">
      <c r="A55" s="293">
        <v>14</v>
      </c>
      <c r="B55" s="294" t="s">
        <v>372</v>
      </c>
      <c r="C55" s="295" t="s">
        <v>373</v>
      </c>
      <c r="D55" s="296" t="s">
        <v>202</v>
      </c>
      <c r="E55" s="297">
        <v>99.6105</v>
      </c>
      <c r="F55" s="297">
        <v>0</v>
      </c>
      <c r="G55" s="298">
        <f>E55*F55</f>
        <v>0</v>
      </c>
      <c r="H55" s="299">
        <v>0</v>
      </c>
      <c r="I55" s="300">
        <f>E55*H55</f>
        <v>0</v>
      </c>
      <c r="J55" s="299"/>
      <c r="K55" s="300">
        <f>E55*J55</f>
        <v>0</v>
      </c>
      <c r="O55" s="292">
        <v>2</v>
      </c>
      <c r="AA55" s="261">
        <v>12</v>
      </c>
      <c r="AB55" s="261">
        <v>0</v>
      </c>
      <c r="AC55" s="261">
        <v>20</v>
      </c>
      <c r="AZ55" s="261">
        <v>1</v>
      </c>
      <c r="BA55" s="261">
        <f>IF(AZ55=1,G55,0)</f>
        <v>0</v>
      </c>
      <c r="BB55" s="261">
        <f>IF(AZ55=2,G55,0)</f>
        <v>0</v>
      </c>
      <c r="BC55" s="261">
        <f>IF(AZ55=3,G55,0)</f>
        <v>0</v>
      </c>
      <c r="BD55" s="261">
        <f>IF(AZ55=4,G55,0)</f>
        <v>0</v>
      </c>
      <c r="BE55" s="261">
        <f>IF(AZ55=5,G55,0)</f>
        <v>0</v>
      </c>
      <c r="CA55" s="292">
        <v>12</v>
      </c>
      <c r="CB55" s="292">
        <v>0</v>
      </c>
    </row>
    <row r="56" spans="1:15" ht="12.75">
      <c r="A56" s="301"/>
      <c r="B56" s="304"/>
      <c r="C56" s="334" t="s">
        <v>374</v>
      </c>
      <c r="D56" s="306"/>
      <c r="E56" s="333">
        <v>0</v>
      </c>
      <c r="F56" s="308"/>
      <c r="G56" s="309"/>
      <c r="H56" s="310"/>
      <c r="I56" s="302"/>
      <c r="J56" s="311"/>
      <c r="K56" s="302"/>
      <c r="M56" s="303" t="s">
        <v>374</v>
      </c>
      <c r="O56" s="292"/>
    </row>
    <row r="57" spans="1:15" ht="12.75">
      <c r="A57" s="301"/>
      <c r="B57" s="304"/>
      <c r="C57" s="334" t="s">
        <v>368</v>
      </c>
      <c r="D57" s="306"/>
      <c r="E57" s="333">
        <v>0</v>
      </c>
      <c r="F57" s="308"/>
      <c r="G57" s="309"/>
      <c r="H57" s="310"/>
      <c r="I57" s="302"/>
      <c r="J57" s="311"/>
      <c r="K57" s="302"/>
      <c r="M57" s="303" t="s">
        <v>368</v>
      </c>
      <c r="O57" s="292"/>
    </row>
    <row r="58" spans="1:15" ht="12.75">
      <c r="A58" s="301"/>
      <c r="B58" s="304"/>
      <c r="C58" s="334" t="s">
        <v>369</v>
      </c>
      <c r="D58" s="306"/>
      <c r="E58" s="333">
        <v>19.1537</v>
      </c>
      <c r="F58" s="308"/>
      <c r="G58" s="309"/>
      <c r="H58" s="310"/>
      <c r="I58" s="302"/>
      <c r="J58" s="311"/>
      <c r="K58" s="302"/>
      <c r="M58" s="303" t="s">
        <v>369</v>
      </c>
      <c r="O58" s="292"/>
    </row>
    <row r="59" spans="1:15" ht="12.75">
      <c r="A59" s="301"/>
      <c r="B59" s="304"/>
      <c r="C59" s="334" t="s">
        <v>370</v>
      </c>
      <c r="D59" s="306"/>
      <c r="E59" s="333">
        <v>0</v>
      </c>
      <c r="F59" s="308"/>
      <c r="G59" s="309"/>
      <c r="H59" s="310"/>
      <c r="I59" s="302"/>
      <c r="J59" s="311"/>
      <c r="K59" s="302"/>
      <c r="M59" s="303" t="s">
        <v>370</v>
      </c>
      <c r="O59" s="292"/>
    </row>
    <row r="60" spans="1:15" ht="12.75">
      <c r="A60" s="301"/>
      <c r="B60" s="304"/>
      <c r="C60" s="334" t="s">
        <v>371</v>
      </c>
      <c r="D60" s="306"/>
      <c r="E60" s="333">
        <v>0.7684</v>
      </c>
      <c r="F60" s="308"/>
      <c r="G60" s="309"/>
      <c r="H60" s="310"/>
      <c r="I60" s="302"/>
      <c r="J60" s="311"/>
      <c r="K60" s="302"/>
      <c r="M60" s="303" t="s">
        <v>371</v>
      </c>
      <c r="O60" s="292"/>
    </row>
    <row r="61" spans="1:15" ht="12.75">
      <c r="A61" s="301"/>
      <c r="B61" s="304"/>
      <c r="C61" s="334" t="s">
        <v>375</v>
      </c>
      <c r="D61" s="306"/>
      <c r="E61" s="333">
        <v>19.9221</v>
      </c>
      <c r="F61" s="308"/>
      <c r="G61" s="309"/>
      <c r="H61" s="310"/>
      <c r="I61" s="302"/>
      <c r="J61" s="311"/>
      <c r="K61" s="302"/>
      <c r="M61" s="303" t="s">
        <v>375</v>
      </c>
      <c r="O61" s="292"/>
    </row>
    <row r="62" spans="1:15" ht="12.75">
      <c r="A62" s="301"/>
      <c r="B62" s="304"/>
      <c r="C62" s="305" t="s">
        <v>376</v>
      </c>
      <c r="D62" s="306"/>
      <c r="E62" s="307">
        <v>99.6105</v>
      </c>
      <c r="F62" s="308"/>
      <c r="G62" s="309"/>
      <c r="H62" s="310"/>
      <c r="I62" s="302"/>
      <c r="J62" s="311"/>
      <c r="K62" s="302"/>
      <c r="M62" s="303" t="s">
        <v>376</v>
      </c>
      <c r="O62" s="292"/>
    </row>
    <row r="63" spans="1:80" ht="12.75">
      <c r="A63" s="293">
        <v>15</v>
      </c>
      <c r="B63" s="294" t="s">
        <v>377</v>
      </c>
      <c r="C63" s="295" t="s">
        <v>378</v>
      </c>
      <c r="D63" s="296" t="s">
        <v>202</v>
      </c>
      <c r="E63" s="297">
        <v>19.9221</v>
      </c>
      <c r="F63" s="297">
        <v>0</v>
      </c>
      <c r="G63" s="298">
        <f>E63*F63</f>
        <v>0</v>
      </c>
      <c r="H63" s="299">
        <v>0</v>
      </c>
      <c r="I63" s="300">
        <f>E63*H63</f>
        <v>0</v>
      </c>
      <c r="J63" s="299"/>
      <c r="K63" s="300">
        <f>E63*J63</f>
        <v>0</v>
      </c>
      <c r="O63" s="292">
        <v>2</v>
      </c>
      <c r="AA63" s="261">
        <v>12</v>
      </c>
      <c r="AB63" s="261">
        <v>0</v>
      </c>
      <c r="AC63" s="261">
        <v>22</v>
      </c>
      <c r="AZ63" s="261">
        <v>1</v>
      </c>
      <c r="BA63" s="261">
        <f>IF(AZ63=1,G63,0)</f>
        <v>0</v>
      </c>
      <c r="BB63" s="261">
        <f>IF(AZ63=2,G63,0)</f>
        <v>0</v>
      </c>
      <c r="BC63" s="261">
        <f>IF(AZ63=3,G63,0)</f>
        <v>0</v>
      </c>
      <c r="BD63" s="261">
        <f>IF(AZ63=4,G63,0)</f>
        <v>0</v>
      </c>
      <c r="BE63" s="261">
        <f>IF(AZ63=5,G63,0)</f>
        <v>0</v>
      </c>
      <c r="CA63" s="292">
        <v>12</v>
      </c>
      <c r="CB63" s="292">
        <v>0</v>
      </c>
    </row>
    <row r="64" spans="1:15" ht="12.75">
      <c r="A64" s="301"/>
      <c r="B64" s="304"/>
      <c r="C64" s="305" t="s">
        <v>368</v>
      </c>
      <c r="D64" s="306"/>
      <c r="E64" s="307">
        <v>0</v>
      </c>
      <c r="F64" s="308"/>
      <c r="G64" s="309"/>
      <c r="H64" s="310"/>
      <c r="I64" s="302"/>
      <c r="J64" s="311"/>
      <c r="K64" s="302"/>
      <c r="M64" s="303" t="s">
        <v>368</v>
      </c>
      <c r="O64" s="292"/>
    </row>
    <row r="65" spans="1:15" ht="12.75">
      <c r="A65" s="301"/>
      <c r="B65" s="304"/>
      <c r="C65" s="305" t="s">
        <v>369</v>
      </c>
      <c r="D65" s="306"/>
      <c r="E65" s="307">
        <v>19.1537</v>
      </c>
      <c r="F65" s="308"/>
      <c r="G65" s="309"/>
      <c r="H65" s="310"/>
      <c r="I65" s="302"/>
      <c r="J65" s="311"/>
      <c r="K65" s="302"/>
      <c r="M65" s="303" t="s">
        <v>369</v>
      </c>
      <c r="O65" s="292"/>
    </row>
    <row r="66" spans="1:15" ht="12.75">
      <c r="A66" s="301"/>
      <c r="B66" s="304"/>
      <c r="C66" s="305" t="s">
        <v>370</v>
      </c>
      <c r="D66" s="306"/>
      <c r="E66" s="307">
        <v>0</v>
      </c>
      <c r="F66" s="308"/>
      <c r="G66" s="309"/>
      <c r="H66" s="310"/>
      <c r="I66" s="302"/>
      <c r="J66" s="311"/>
      <c r="K66" s="302"/>
      <c r="M66" s="303" t="s">
        <v>370</v>
      </c>
      <c r="O66" s="292"/>
    </row>
    <row r="67" spans="1:15" ht="12.75">
      <c r="A67" s="301"/>
      <c r="B67" s="304"/>
      <c r="C67" s="305" t="s">
        <v>371</v>
      </c>
      <c r="D67" s="306"/>
      <c r="E67" s="307">
        <v>0.7684</v>
      </c>
      <c r="F67" s="308"/>
      <c r="G67" s="309"/>
      <c r="H67" s="310"/>
      <c r="I67" s="302"/>
      <c r="J67" s="311"/>
      <c r="K67" s="302"/>
      <c r="M67" s="303" t="s">
        <v>371</v>
      </c>
      <c r="O67" s="292"/>
    </row>
    <row r="68" spans="1:80" ht="12.75">
      <c r="A68" s="293">
        <v>16</v>
      </c>
      <c r="B68" s="294" t="s">
        <v>379</v>
      </c>
      <c r="C68" s="295" t="s">
        <v>380</v>
      </c>
      <c r="D68" s="296" t="s">
        <v>202</v>
      </c>
      <c r="E68" s="297">
        <v>19.9221</v>
      </c>
      <c r="F68" s="297">
        <v>0</v>
      </c>
      <c r="G68" s="298">
        <f>E68*F68</f>
        <v>0</v>
      </c>
      <c r="H68" s="299">
        <v>0</v>
      </c>
      <c r="I68" s="300">
        <f>E68*H68</f>
        <v>0</v>
      </c>
      <c r="J68" s="299"/>
      <c r="K68" s="300">
        <f>E68*J68</f>
        <v>0</v>
      </c>
      <c r="O68" s="292">
        <v>2</v>
      </c>
      <c r="AA68" s="261">
        <v>12</v>
      </c>
      <c r="AB68" s="261">
        <v>0</v>
      </c>
      <c r="AC68" s="261">
        <v>21</v>
      </c>
      <c r="AZ68" s="261">
        <v>1</v>
      </c>
      <c r="BA68" s="261">
        <f>IF(AZ68=1,G68,0)</f>
        <v>0</v>
      </c>
      <c r="BB68" s="261">
        <f>IF(AZ68=2,G68,0)</f>
        <v>0</v>
      </c>
      <c r="BC68" s="261">
        <f>IF(AZ68=3,G68,0)</f>
        <v>0</v>
      </c>
      <c r="BD68" s="261">
        <f>IF(AZ68=4,G68,0)</f>
        <v>0</v>
      </c>
      <c r="BE68" s="261">
        <f>IF(AZ68=5,G68,0)</f>
        <v>0</v>
      </c>
      <c r="CA68" s="292">
        <v>12</v>
      </c>
      <c r="CB68" s="292">
        <v>0</v>
      </c>
    </row>
    <row r="69" spans="1:15" ht="12.75">
      <c r="A69" s="301"/>
      <c r="B69" s="304"/>
      <c r="C69" s="305" t="s">
        <v>368</v>
      </c>
      <c r="D69" s="306"/>
      <c r="E69" s="307">
        <v>0</v>
      </c>
      <c r="F69" s="308"/>
      <c r="G69" s="309"/>
      <c r="H69" s="310"/>
      <c r="I69" s="302"/>
      <c r="J69" s="311"/>
      <c r="K69" s="302"/>
      <c r="M69" s="303" t="s">
        <v>368</v>
      </c>
      <c r="O69" s="292"/>
    </row>
    <row r="70" spans="1:15" ht="12.75">
      <c r="A70" s="301"/>
      <c r="B70" s="304"/>
      <c r="C70" s="305" t="s">
        <v>369</v>
      </c>
      <c r="D70" s="306"/>
      <c r="E70" s="307">
        <v>19.1537</v>
      </c>
      <c r="F70" s="308"/>
      <c r="G70" s="309"/>
      <c r="H70" s="310"/>
      <c r="I70" s="302"/>
      <c r="J70" s="311"/>
      <c r="K70" s="302"/>
      <c r="M70" s="303" t="s">
        <v>369</v>
      </c>
      <c r="O70" s="292"/>
    </row>
    <row r="71" spans="1:15" ht="12.75">
      <c r="A71" s="301"/>
      <c r="B71" s="304"/>
      <c r="C71" s="305" t="s">
        <v>370</v>
      </c>
      <c r="D71" s="306"/>
      <c r="E71" s="307">
        <v>0</v>
      </c>
      <c r="F71" s="308"/>
      <c r="G71" s="309"/>
      <c r="H71" s="310"/>
      <c r="I71" s="302"/>
      <c r="J71" s="311"/>
      <c r="K71" s="302"/>
      <c r="M71" s="303" t="s">
        <v>370</v>
      </c>
      <c r="O71" s="292"/>
    </row>
    <row r="72" spans="1:15" ht="12.75">
      <c r="A72" s="301"/>
      <c r="B72" s="304"/>
      <c r="C72" s="305" t="s">
        <v>371</v>
      </c>
      <c r="D72" s="306"/>
      <c r="E72" s="307">
        <v>0.7684</v>
      </c>
      <c r="F72" s="308"/>
      <c r="G72" s="309"/>
      <c r="H72" s="310"/>
      <c r="I72" s="302"/>
      <c r="J72" s="311"/>
      <c r="K72" s="302"/>
      <c r="M72" s="303" t="s">
        <v>371</v>
      </c>
      <c r="O72" s="292"/>
    </row>
    <row r="73" spans="1:80" ht="12.75">
      <c r="A73" s="293">
        <v>17</v>
      </c>
      <c r="B73" s="294" t="s">
        <v>264</v>
      </c>
      <c r="C73" s="295" t="s">
        <v>265</v>
      </c>
      <c r="D73" s="296" t="s">
        <v>202</v>
      </c>
      <c r="E73" s="297">
        <v>274.4976</v>
      </c>
      <c r="F73" s="297">
        <v>0</v>
      </c>
      <c r="G73" s="298">
        <f>E73*F73</f>
        <v>0</v>
      </c>
      <c r="H73" s="299">
        <v>0</v>
      </c>
      <c r="I73" s="300">
        <f>E73*H73</f>
        <v>0</v>
      </c>
      <c r="J73" s="299"/>
      <c r="K73" s="300">
        <f>E73*J73</f>
        <v>0</v>
      </c>
      <c r="O73" s="292">
        <v>2</v>
      </c>
      <c r="AA73" s="261">
        <v>8</v>
      </c>
      <c r="AB73" s="261">
        <v>0</v>
      </c>
      <c r="AC73" s="261">
        <v>3</v>
      </c>
      <c r="AZ73" s="261">
        <v>1</v>
      </c>
      <c r="BA73" s="261">
        <f>IF(AZ73=1,G73,0)</f>
        <v>0</v>
      </c>
      <c r="BB73" s="261">
        <f>IF(AZ73=2,G73,0)</f>
        <v>0</v>
      </c>
      <c r="BC73" s="261">
        <f>IF(AZ73=3,G73,0)</f>
        <v>0</v>
      </c>
      <c r="BD73" s="261">
        <f>IF(AZ73=4,G73,0)</f>
        <v>0</v>
      </c>
      <c r="BE73" s="261">
        <f>IF(AZ73=5,G73,0)</f>
        <v>0</v>
      </c>
      <c r="CA73" s="292">
        <v>8</v>
      </c>
      <c r="CB73" s="292">
        <v>0</v>
      </c>
    </row>
    <row r="74" spans="1:80" ht="22.5">
      <c r="A74" s="293">
        <v>18</v>
      </c>
      <c r="B74" s="294" t="s">
        <v>266</v>
      </c>
      <c r="C74" s="295" t="s">
        <v>267</v>
      </c>
      <c r="D74" s="296" t="s">
        <v>202</v>
      </c>
      <c r="E74" s="297">
        <v>2470.4784</v>
      </c>
      <c r="F74" s="297">
        <v>0</v>
      </c>
      <c r="G74" s="298">
        <f>E74*F74</f>
        <v>0</v>
      </c>
      <c r="H74" s="299">
        <v>0</v>
      </c>
      <c r="I74" s="300">
        <f>E74*H74</f>
        <v>0</v>
      </c>
      <c r="J74" s="299"/>
      <c r="K74" s="300">
        <f>E74*J74</f>
        <v>0</v>
      </c>
      <c r="O74" s="292">
        <v>2</v>
      </c>
      <c r="AA74" s="261">
        <v>8</v>
      </c>
      <c r="AB74" s="261">
        <v>0</v>
      </c>
      <c r="AC74" s="261">
        <v>3</v>
      </c>
      <c r="AZ74" s="261">
        <v>1</v>
      </c>
      <c r="BA74" s="261">
        <f>IF(AZ74=1,G74,0)</f>
        <v>0</v>
      </c>
      <c r="BB74" s="261">
        <f>IF(AZ74=2,G74,0)</f>
        <v>0</v>
      </c>
      <c r="BC74" s="261">
        <f>IF(AZ74=3,G74,0)</f>
        <v>0</v>
      </c>
      <c r="BD74" s="261">
        <f>IF(AZ74=4,G74,0)</f>
        <v>0</v>
      </c>
      <c r="BE74" s="261">
        <f>IF(AZ74=5,G74,0)</f>
        <v>0</v>
      </c>
      <c r="CA74" s="292">
        <v>8</v>
      </c>
      <c r="CB74" s="292">
        <v>0</v>
      </c>
    </row>
    <row r="75" spans="1:80" ht="12.75">
      <c r="A75" s="293">
        <v>19</v>
      </c>
      <c r="B75" s="294" t="s">
        <v>268</v>
      </c>
      <c r="C75" s="295" t="s">
        <v>269</v>
      </c>
      <c r="D75" s="296" t="s">
        <v>202</v>
      </c>
      <c r="E75" s="297">
        <v>274.4976</v>
      </c>
      <c r="F75" s="297">
        <v>0</v>
      </c>
      <c r="G75" s="298">
        <f>E75*F75</f>
        <v>0</v>
      </c>
      <c r="H75" s="299">
        <v>0</v>
      </c>
      <c r="I75" s="300">
        <f>E75*H75</f>
        <v>0</v>
      </c>
      <c r="J75" s="299"/>
      <c r="K75" s="300">
        <f>E75*J75</f>
        <v>0</v>
      </c>
      <c r="O75" s="292">
        <v>2</v>
      </c>
      <c r="AA75" s="261">
        <v>8</v>
      </c>
      <c r="AB75" s="261">
        <v>0</v>
      </c>
      <c r="AC75" s="261">
        <v>3</v>
      </c>
      <c r="AZ75" s="261">
        <v>1</v>
      </c>
      <c r="BA75" s="261">
        <f>IF(AZ75=1,G75,0)</f>
        <v>0</v>
      </c>
      <c r="BB75" s="261">
        <f>IF(AZ75=2,G75,0)</f>
        <v>0</v>
      </c>
      <c r="BC75" s="261">
        <f>IF(AZ75=3,G75,0)</f>
        <v>0</v>
      </c>
      <c r="BD75" s="261">
        <f>IF(AZ75=4,G75,0)</f>
        <v>0</v>
      </c>
      <c r="BE75" s="261">
        <f>IF(AZ75=5,G75,0)</f>
        <v>0</v>
      </c>
      <c r="CA75" s="292">
        <v>8</v>
      </c>
      <c r="CB75" s="292">
        <v>0</v>
      </c>
    </row>
    <row r="76" spans="1:80" ht="12.75">
      <c r="A76" s="293">
        <v>20</v>
      </c>
      <c r="B76" s="294" t="s">
        <v>270</v>
      </c>
      <c r="C76" s="295" t="s">
        <v>271</v>
      </c>
      <c r="D76" s="296" t="s">
        <v>202</v>
      </c>
      <c r="E76" s="297">
        <v>1097.9904</v>
      </c>
      <c r="F76" s="297">
        <v>0</v>
      </c>
      <c r="G76" s="298">
        <f>E76*F76</f>
        <v>0</v>
      </c>
      <c r="H76" s="299">
        <v>0</v>
      </c>
      <c r="I76" s="300">
        <f>E76*H76</f>
        <v>0</v>
      </c>
      <c r="J76" s="299"/>
      <c r="K76" s="300">
        <f>E76*J76</f>
        <v>0</v>
      </c>
      <c r="O76" s="292">
        <v>2</v>
      </c>
      <c r="AA76" s="261">
        <v>8</v>
      </c>
      <c r="AB76" s="261">
        <v>0</v>
      </c>
      <c r="AC76" s="261">
        <v>3</v>
      </c>
      <c r="AZ76" s="261">
        <v>1</v>
      </c>
      <c r="BA76" s="261">
        <f>IF(AZ76=1,G76,0)</f>
        <v>0</v>
      </c>
      <c r="BB76" s="261">
        <f>IF(AZ76=2,G76,0)</f>
        <v>0</v>
      </c>
      <c r="BC76" s="261">
        <f>IF(AZ76=3,G76,0)</f>
        <v>0</v>
      </c>
      <c r="BD76" s="261">
        <f>IF(AZ76=4,G76,0)</f>
        <v>0</v>
      </c>
      <c r="BE76" s="261">
        <f>IF(AZ76=5,G76,0)</f>
        <v>0</v>
      </c>
      <c r="CA76" s="292">
        <v>8</v>
      </c>
      <c r="CB76" s="292">
        <v>0</v>
      </c>
    </row>
    <row r="77" spans="1:80" ht="12.75">
      <c r="A77" s="293">
        <v>21</v>
      </c>
      <c r="B77" s="294" t="s">
        <v>272</v>
      </c>
      <c r="C77" s="295" t="s">
        <v>273</v>
      </c>
      <c r="D77" s="296" t="s">
        <v>202</v>
      </c>
      <c r="E77" s="297">
        <v>274.4976</v>
      </c>
      <c r="F77" s="297">
        <v>0</v>
      </c>
      <c r="G77" s="298">
        <f>E77*F77</f>
        <v>0</v>
      </c>
      <c r="H77" s="299">
        <v>0</v>
      </c>
      <c r="I77" s="300">
        <f>E77*H77</f>
        <v>0</v>
      </c>
      <c r="J77" s="299"/>
      <c r="K77" s="300">
        <f>E77*J77</f>
        <v>0</v>
      </c>
      <c r="O77" s="292">
        <v>2</v>
      </c>
      <c r="AA77" s="261">
        <v>8</v>
      </c>
      <c r="AB77" s="261">
        <v>0</v>
      </c>
      <c r="AC77" s="261">
        <v>3</v>
      </c>
      <c r="AZ77" s="261">
        <v>1</v>
      </c>
      <c r="BA77" s="261">
        <f>IF(AZ77=1,G77,0)</f>
        <v>0</v>
      </c>
      <c r="BB77" s="261">
        <f>IF(AZ77=2,G77,0)</f>
        <v>0</v>
      </c>
      <c r="BC77" s="261">
        <f>IF(AZ77=3,G77,0)</f>
        <v>0</v>
      </c>
      <c r="BD77" s="261">
        <f>IF(AZ77=4,G77,0)</f>
        <v>0</v>
      </c>
      <c r="BE77" s="261">
        <f>IF(AZ77=5,G77,0)</f>
        <v>0</v>
      </c>
      <c r="CA77" s="292">
        <v>8</v>
      </c>
      <c r="CB77" s="292">
        <v>0</v>
      </c>
    </row>
    <row r="78" spans="1:80" ht="22.5">
      <c r="A78" s="293">
        <v>22</v>
      </c>
      <c r="B78" s="294" t="s">
        <v>274</v>
      </c>
      <c r="C78" s="295" t="s">
        <v>381</v>
      </c>
      <c r="D78" s="296" t="s">
        <v>202</v>
      </c>
      <c r="E78" s="297">
        <v>274.4976</v>
      </c>
      <c r="F78" s="297">
        <v>0</v>
      </c>
      <c r="G78" s="298">
        <f>E78*F78</f>
        <v>0</v>
      </c>
      <c r="H78" s="299">
        <v>0</v>
      </c>
      <c r="I78" s="300">
        <f>E78*H78</f>
        <v>0</v>
      </c>
      <c r="J78" s="299"/>
      <c r="K78" s="300">
        <f>E78*J78</f>
        <v>0</v>
      </c>
      <c r="O78" s="292">
        <v>2</v>
      </c>
      <c r="AA78" s="261">
        <v>8</v>
      </c>
      <c r="AB78" s="261">
        <v>0</v>
      </c>
      <c r="AC78" s="261">
        <v>3</v>
      </c>
      <c r="AZ78" s="261">
        <v>1</v>
      </c>
      <c r="BA78" s="261">
        <f>IF(AZ78=1,G78,0)</f>
        <v>0</v>
      </c>
      <c r="BB78" s="261">
        <f>IF(AZ78=2,G78,0)</f>
        <v>0</v>
      </c>
      <c r="BC78" s="261">
        <f>IF(AZ78=3,G78,0)</f>
        <v>0</v>
      </c>
      <c r="BD78" s="261">
        <f>IF(AZ78=4,G78,0)</f>
        <v>0</v>
      </c>
      <c r="BE78" s="261">
        <f>IF(AZ78=5,G78,0)</f>
        <v>0</v>
      </c>
      <c r="CA78" s="292">
        <v>8</v>
      </c>
      <c r="CB78" s="292">
        <v>0</v>
      </c>
    </row>
    <row r="79" spans="1:57" ht="12.75">
      <c r="A79" s="312"/>
      <c r="B79" s="313" t="s">
        <v>100</v>
      </c>
      <c r="C79" s="314" t="s">
        <v>263</v>
      </c>
      <c r="D79" s="315"/>
      <c r="E79" s="316"/>
      <c r="F79" s="317"/>
      <c r="G79" s="318">
        <f>SUM(G49:G78)</f>
        <v>0</v>
      </c>
      <c r="H79" s="319"/>
      <c r="I79" s="320">
        <f>SUM(I49:I78)</f>
        <v>0</v>
      </c>
      <c r="J79" s="319"/>
      <c r="K79" s="320">
        <f>SUM(K49:K78)</f>
        <v>0</v>
      </c>
      <c r="O79" s="292">
        <v>4</v>
      </c>
      <c r="BA79" s="321">
        <f>SUM(BA49:BA78)</f>
        <v>0</v>
      </c>
      <c r="BB79" s="321">
        <f>SUM(BB49:BB78)</f>
        <v>0</v>
      </c>
      <c r="BC79" s="321">
        <f>SUM(BC49:BC78)</f>
        <v>0</v>
      </c>
      <c r="BD79" s="321">
        <f>SUM(BD49:BD78)</f>
        <v>0</v>
      </c>
      <c r="BE79" s="321">
        <f>SUM(BE49:BE78)</f>
        <v>0</v>
      </c>
    </row>
    <row r="80" ht="12.75">
      <c r="E80" s="261"/>
    </row>
    <row r="81" ht="12.75">
      <c r="E81" s="261"/>
    </row>
    <row r="82" ht="12.75">
      <c r="E82" s="261"/>
    </row>
    <row r="83" ht="12.75">
      <c r="E83" s="261"/>
    </row>
    <row r="84" ht="12.75">
      <c r="E84" s="261"/>
    </row>
    <row r="85" ht="12.75">
      <c r="E85" s="261"/>
    </row>
    <row r="86" ht="12.75">
      <c r="E86" s="261"/>
    </row>
    <row r="87" ht="12.75">
      <c r="E87" s="261"/>
    </row>
    <row r="88" ht="12.75">
      <c r="E88" s="261"/>
    </row>
    <row r="89" ht="12.75">
      <c r="E89" s="261"/>
    </row>
    <row r="90" ht="12.75">
      <c r="E90" s="261"/>
    </row>
    <row r="91" ht="12.75">
      <c r="E91" s="261"/>
    </row>
    <row r="92" ht="12.75">
      <c r="E92" s="261"/>
    </row>
    <row r="93" ht="12.75">
      <c r="E93" s="261"/>
    </row>
    <row r="94" ht="12.75">
      <c r="E94" s="261"/>
    </row>
    <row r="95" ht="12.75">
      <c r="E95" s="261"/>
    </row>
    <row r="96" ht="12.75">
      <c r="E96" s="261"/>
    </row>
    <row r="97" ht="12.75">
      <c r="E97" s="261"/>
    </row>
    <row r="98" ht="12.75">
      <c r="E98" s="261"/>
    </row>
    <row r="99" ht="12.75">
      <c r="E99" s="261"/>
    </row>
    <row r="100" ht="12.75">
      <c r="E100" s="261"/>
    </row>
    <row r="101" ht="12.75">
      <c r="E101" s="261"/>
    </row>
    <row r="102" ht="12.75">
      <c r="E102" s="261"/>
    </row>
    <row r="103" spans="1:7" ht="12.75">
      <c r="A103" s="311"/>
      <c r="B103" s="311"/>
      <c r="C103" s="311"/>
      <c r="D103" s="311"/>
      <c r="E103" s="311"/>
      <c r="F103" s="311"/>
      <c r="G103" s="311"/>
    </row>
    <row r="104" spans="1:7" ht="12.75">
      <c r="A104" s="311"/>
      <c r="B104" s="311"/>
      <c r="C104" s="311"/>
      <c r="D104" s="311"/>
      <c r="E104" s="311"/>
      <c r="F104" s="311"/>
      <c r="G104" s="311"/>
    </row>
    <row r="105" spans="1:7" ht="12.75">
      <c r="A105" s="311"/>
      <c r="B105" s="311"/>
      <c r="C105" s="311"/>
      <c r="D105" s="311"/>
      <c r="E105" s="311"/>
      <c r="F105" s="311"/>
      <c r="G105" s="311"/>
    </row>
    <row r="106" spans="1:7" ht="12.75">
      <c r="A106" s="311"/>
      <c r="B106" s="311"/>
      <c r="C106" s="311"/>
      <c r="D106" s="311"/>
      <c r="E106" s="311"/>
      <c r="F106" s="311"/>
      <c r="G106" s="311"/>
    </row>
    <row r="107" ht="12.75">
      <c r="E107" s="261"/>
    </row>
    <row r="108" ht="12.75">
      <c r="E108" s="261"/>
    </row>
    <row r="109" ht="12.75">
      <c r="E109" s="261"/>
    </row>
    <row r="110" ht="12.75">
      <c r="E110" s="261"/>
    </row>
    <row r="111" ht="12.75">
      <c r="E111" s="261"/>
    </row>
    <row r="112" ht="12.75">
      <c r="E112" s="261"/>
    </row>
    <row r="113" ht="12.75">
      <c r="E113" s="261"/>
    </row>
    <row r="114" ht="12.75">
      <c r="E114" s="261"/>
    </row>
    <row r="115" ht="12.75">
      <c r="E115" s="261"/>
    </row>
    <row r="116" ht="12.75">
      <c r="E116" s="261"/>
    </row>
    <row r="117" ht="12.75">
      <c r="E117" s="261"/>
    </row>
    <row r="118" ht="12.75">
      <c r="E118" s="261"/>
    </row>
    <row r="119" ht="12.75">
      <c r="E119" s="261"/>
    </row>
    <row r="120" ht="12.75">
      <c r="E120" s="261"/>
    </row>
    <row r="121" ht="12.75">
      <c r="E121" s="261"/>
    </row>
    <row r="122" ht="12.75">
      <c r="E122" s="261"/>
    </row>
    <row r="123" ht="12.75">
      <c r="E123" s="261"/>
    </row>
    <row r="124" ht="12.75">
      <c r="E124" s="261"/>
    </row>
    <row r="125" ht="12.75">
      <c r="E125" s="261"/>
    </row>
    <row r="126" ht="12.75">
      <c r="E126" s="261"/>
    </row>
    <row r="127" ht="12.75">
      <c r="E127" s="261"/>
    </row>
    <row r="128" ht="12.75">
      <c r="E128" s="261"/>
    </row>
    <row r="129" ht="12.75">
      <c r="E129" s="261"/>
    </row>
    <row r="130" ht="12.75">
      <c r="E130" s="261"/>
    </row>
    <row r="131" ht="12.75">
      <c r="E131" s="261"/>
    </row>
    <row r="132" ht="12.75">
      <c r="E132" s="261"/>
    </row>
    <row r="133" ht="12.75">
      <c r="E133" s="261"/>
    </row>
    <row r="134" ht="12.75">
      <c r="E134" s="261"/>
    </row>
    <row r="135" ht="12.75">
      <c r="E135" s="261"/>
    </row>
    <row r="136" ht="12.75">
      <c r="E136" s="261"/>
    </row>
    <row r="137" ht="12.75">
      <c r="E137" s="261"/>
    </row>
    <row r="138" spans="1:2" ht="12.75">
      <c r="A138" s="322"/>
      <c r="B138" s="322"/>
    </row>
    <row r="139" spans="1:7" ht="12.75">
      <c r="A139" s="311"/>
      <c r="B139" s="311"/>
      <c r="C139" s="323"/>
      <c r="D139" s="323"/>
      <c r="E139" s="324"/>
      <c r="F139" s="323"/>
      <c r="G139" s="325"/>
    </row>
    <row r="140" spans="1:7" ht="12.75">
      <c r="A140" s="326"/>
      <c r="B140" s="326"/>
      <c r="C140" s="311"/>
      <c r="D140" s="311"/>
      <c r="E140" s="327"/>
      <c r="F140" s="311"/>
      <c r="G140" s="311"/>
    </row>
    <row r="141" spans="1:7" ht="12.75">
      <c r="A141" s="311"/>
      <c r="B141" s="311"/>
      <c r="C141" s="311"/>
      <c r="D141" s="311"/>
      <c r="E141" s="327"/>
      <c r="F141" s="311"/>
      <c r="G141" s="311"/>
    </row>
    <row r="142" spans="1:7" ht="12.75">
      <c r="A142" s="311"/>
      <c r="B142" s="311"/>
      <c r="C142" s="311"/>
      <c r="D142" s="311"/>
      <c r="E142" s="327"/>
      <c r="F142" s="311"/>
      <c r="G142" s="311"/>
    </row>
    <row r="143" spans="1:7" ht="12.75">
      <c r="A143" s="311"/>
      <c r="B143" s="311"/>
      <c r="C143" s="311"/>
      <c r="D143" s="311"/>
      <c r="E143" s="327"/>
      <c r="F143" s="311"/>
      <c r="G143" s="311"/>
    </row>
    <row r="144" spans="1:7" ht="12.75">
      <c r="A144" s="311"/>
      <c r="B144" s="311"/>
      <c r="C144" s="311"/>
      <c r="D144" s="311"/>
      <c r="E144" s="327"/>
      <c r="F144" s="311"/>
      <c r="G144" s="311"/>
    </row>
    <row r="145" spans="1:7" ht="12.75">
      <c r="A145" s="311"/>
      <c r="B145" s="311"/>
      <c r="C145" s="311"/>
      <c r="D145" s="311"/>
      <c r="E145" s="327"/>
      <c r="F145" s="311"/>
      <c r="G145" s="311"/>
    </row>
    <row r="146" spans="1:7" ht="12.75">
      <c r="A146" s="311"/>
      <c r="B146" s="311"/>
      <c r="C146" s="311"/>
      <c r="D146" s="311"/>
      <c r="E146" s="327"/>
      <c r="F146" s="311"/>
      <c r="G146" s="311"/>
    </row>
    <row r="147" spans="1:7" ht="12.75">
      <c r="A147" s="311"/>
      <c r="B147" s="311"/>
      <c r="C147" s="311"/>
      <c r="D147" s="311"/>
      <c r="E147" s="327"/>
      <c r="F147" s="311"/>
      <c r="G147" s="311"/>
    </row>
    <row r="148" spans="1:7" ht="12.75">
      <c r="A148" s="311"/>
      <c r="B148" s="311"/>
      <c r="C148" s="311"/>
      <c r="D148" s="311"/>
      <c r="E148" s="327"/>
      <c r="F148" s="311"/>
      <c r="G148" s="311"/>
    </row>
    <row r="149" spans="1:7" ht="12.75">
      <c r="A149" s="311"/>
      <c r="B149" s="311"/>
      <c r="C149" s="311"/>
      <c r="D149" s="311"/>
      <c r="E149" s="327"/>
      <c r="F149" s="311"/>
      <c r="G149" s="311"/>
    </row>
    <row r="150" spans="1:7" ht="12.75">
      <c r="A150" s="311"/>
      <c r="B150" s="311"/>
      <c r="C150" s="311"/>
      <c r="D150" s="311"/>
      <c r="E150" s="327"/>
      <c r="F150" s="311"/>
      <c r="G150" s="311"/>
    </row>
    <row r="151" spans="1:7" ht="12.75">
      <c r="A151" s="311"/>
      <c r="B151" s="311"/>
      <c r="C151" s="311"/>
      <c r="D151" s="311"/>
      <c r="E151" s="327"/>
      <c r="F151" s="311"/>
      <c r="G151" s="311"/>
    </row>
    <row r="152" spans="1:7" ht="12.75">
      <c r="A152" s="311"/>
      <c r="B152" s="311"/>
      <c r="C152" s="311"/>
      <c r="D152" s="311"/>
      <c r="E152" s="327"/>
      <c r="F152" s="311"/>
      <c r="G152" s="311"/>
    </row>
  </sheetData>
  <sheetProtection/>
  <mergeCells count="43">
    <mergeCell ref="C67:D67"/>
    <mergeCell ref="C69:D69"/>
    <mergeCell ref="C70:D70"/>
    <mergeCell ref="C71:D71"/>
    <mergeCell ref="C72:D72"/>
    <mergeCell ref="C60:D60"/>
    <mergeCell ref="C61:D61"/>
    <mergeCell ref="C62:D62"/>
    <mergeCell ref="C64:D64"/>
    <mergeCell ref="C65:D65"/>
    <mergeCell ref="C66:D66"/>
    <mergeCell ref="C51:D51"/>
    <mergeCell ref="C52:D52"/>
    <mergeCell ref="C53:D53"/>
    <mergeCell ref="C54:D54"/>
    <mergeCell ref="C56:D56"/>
    <mergeCell ref="C57:D57"/>
    <mergeCell ref="C58:D58"/>
    <mergeCell ref="C59:D59"/>
    <mergeCell ref="C42:D42"/>
    <mergeCell ref="C43:D43"/>
    <mergeCell ref="C45:D45"/>
    <mergeCell ref="C46:D46"/>
    <mergeCell ref="C33:D33"/>
    <mergeCell ref="C34:D34"/>
    <mergeCell ref="C36:D36"/>
    <mergeCell ref="C37:D37"/>
    <mergeCell ref="C25:D25"/>
    <mergeCell ref="C26:D26"/>
    <mergeCell ref="C14:D14"/>
    <mergeCell ref="C15:D15"/>
    <mergeCell ref="C17:D17"/>
    <mergeCell ref="C18:D18"/>
    <mergeCell ref="C20:D20"/>
    <mergeCell ref="C21:D21"/>
    <mergeCell ref="A1:G1"/>
    <mergeCell ref="A3:B3"/>
    <mergeCell ref="A4:B4"/>
    <mergeCell ref="E4:G4"/>
    <mergeCell ref="C9:D9"/>
    <mergeCell ref="C10:D10"/>
    <mergeCell ref="C11:D11"/>
    <mergeCell ref="C12:D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4"/>
  <dimension ref="A1:BE51"/>
  <sheetViews>
    <sheetView zoomScalePageLayoutView="0" workbookViewId="0" topLeftCell="A10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01" t="s">
        <v>101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32</v>
      </c>
      <c r="B2" s="104"/>
      <c r="C2" s="105" t="s">
        <v>383</v>
      </c>
      <c r="D2" s="105" t="s">
        <v>386</v>
      </c>
      <c r="E2" s="106"/>
      <c r="F2" s="107" t="s">
        <v>33</v>
      </c>
      <c r="G2" s="108"/>
    </row>
    <row r="3" spans="1:7" ht="3" customHeight="1" hidden="1">
      <c r="A3" s="109"/>
      <c r="B3" s="110"/>
      <c r="C3" s="111"/>
      <c r="D3" s="111"/>
      <c r="E3" s="112"/>
      <c r="F3" s="113"/>
      <c r="G3" s="114"/>
    </row>
    <row r="4" spans="1:7" ht="12" customHeight="1">
      <c r="A4" s="115" t="s">
        <v>34</v>
      </c>
      <c r="B4" s="110"/>
      <c r="C4" s="111"/>
      <c r="D4" s="111"/>
      <c r="E4" s="112"/>
      <c r="F4" s="113" t="s">
        <v>35</v>
      </c>
      <c r="G4" s="116"/>
    </row>
    <row r="5" spans="1:7" ht="12.75" customHeight="1">
      <c r="A5" s="117" t="s">
        <v>383</v>
      </c>
      <c r="B5" s="118"/>
      <c r="C5" s="119" t="s">
        <v>384</v>
      </c>
      <c r="D5" s="120"/>
      <c r="E5" s="118"/>
      <c r="F5" s="113" t="s">
        <v>36</v>
      </c>
      <c r="G5" s="114"/>
    </row>
    <row r="6" spans="1:15" ht="12.75" customHeight="1">
      <c r="A6" s="115" t="s">
        <v>37</v>
      </c>
      <c r="B6" s="110"/>
      <c r="C6" s="111"/>
      <c r="D6" s="111"/>
      <c r="E6" s="112"/>
      <c r="F6" s="121" t="s">
        <v>38</v>
      </c>
      <c r="G6" s="122"/>
      <c r="O6" s="123"/>
    </row>
    <row r="7" spans="1:7" ht="12.75" customHeight="1">
      <c r="A7" s="124" t="s">
        <v>103</v>
      </c>
      <c r="B7" s="125"/>
      <c r="C7" s="126" t="s">
        <v>104</v>
      </c>
      <c r="D7" s="127"/>
      <c r="E7" s="127"/>
      <c r="F7" s="128" t="s">
        <v>39</v>
      </c>
      <c r="G7" s="122">
        <f>IF(G6=0,,ROUND((F30+F32)/G6,1))</f>
        <v>0</v>
      </c>
    </row>
    <row r="8" spans="1:9" ht="12.75">
      <c r="A8" s="129" t="s">
        <v>40</v>
      </c>
      <c r="B8" s="113"/>
      <c r="C8" s="130" t="s">
        <v>285</v>
      </c>
      <c r="D8" s="130"/>
      <c r="E8" s="131"/>
      <c r="F8" s="132" t="s">
        <v>41</v>
      </c>
      <c r="G8" s="133"/>
      <c r="H8" s="134"/>
      <c r="I8" s="135"/>
    </row>
    <row r="9" spans="1:8" ht="12.75">
      <c r="A9" s="129" t="s">
        <v>42</v>
      </c>
      <c r="B9" s="113"/>
      <c r="C9" s="130"/>
      <c r="D9" s="130"/>
      <c r="E9" s="131"/>
      <c r="F9" s="113"/>
      <c r="G9" s="136"/>
      <c r="H9" s="137"/>
    </row>
    <row r="10" spans="1:8" ht="12.75">
      <c r="A10" s="129" t="s">
        <v>43</v>
      </c>
      <c r="B10" s="113"/>
      <c r="C10" s="130" t="s">
        <v>284</v>
      </c>
      <c r="D10" s="130"/>
      <c r="E10" s="130"/>
      <c r="F10" s="138"/>
      <c r="G10" s="139"/>
      <c r="H10" s="140"/>
    </row>
    <row r="11" spans="1:57" ht="13.5" customHeight="1">
      <c r="A11" s="129" t="s">
        <v>44</v>
      </c>
      <c r="B11" s="113"/>
      <c r="C11" s="130"/>
      <c r="D11" s="130"/>
      <c r="E11" s="130"/>
      <c r="F11" s="141" t="s">
        <v>45</v>
      </c>
      <c r="G11" s="142"/>
      <c r="H11" s="137"/>
      <c r="BA11" s="143"/>
      <c r="BB11" s="143"/>
      <c r="BC11" s="143"/>
      <c r="BD11" s="143"/>
      <c r="BE11" s="143"/>
    </row>
    <row r="12" spans="1:8" ht="12.75" customHeight="1">
      <c r="A12" s="144" t="s">
        <v>46</v>
      </c>
      <c r="B12" s="110"/>
      <c r="C12" s="145"/>
      <c r="D12" s="145"/>
      <c r="E12" s="145"/>
      <c r="F12" s="146" t="s">
        <v>47</v>
      </c>
      <c r="G12" s="147"/>
      <c r="H12" s="137"/>
    </row>
    <row r="13" spans="1:8" ht="28.5" customHeight="1" thickBot="1">
      <c r="A13" s="148" t="s">
        <v>48</v>
      </c>
      <c r="B13" s="149"/>
      <c r="C13" s="149"/>
      <c r="D13" s="149"/>
      <c r="E13" s="150"/>
      <c r="F13" s="150"/>
      <c r="G13" s="151"/>
      <c r="H13" s="137"/>
    </row>
    <row r="14" spans="1:7" ht="17.25" customHeight="1" thickBot="1">
      <c r="A14" s="152" t="s">
        <v>49</v>
      </c>
      <c r="B14" s="153"/>
      <c r="C14" s="154"/>
      <c r="D14" s="155" t="s">
        <v>50</v>
      </c>
      <c r="E14" s="156"/>
      <c r="F14" s="156"/>
      <c r="G14" s="154"/>
    </row>
    <row r="15" spans="1:7" ht="15.75" customHeight="1">
      <c r="A15" s="157"/>
      <c r="B15" s="158" t="s">
        <v>51</v>
      </c>
      <c r="C15" s="159">
        <f>'SO 04 SO 04 Rek'!E10</f>
        <v>0</v>
      </c>
      <c r="D15" s="160" t="str">
        <f>'SO 04 SO 04 Rek'!A15</f>
        <v>Ztížené výrobní podmínky</v>
      </c>
      <c r="E15" s="161"/>
      <c r="F15" s="162"/>
      <c r="G15" s="159">
        <f>'SO 04 SO 04 Rek'!I15</f>
        <v>0</v>
      </c>
    </row>
    <row r="16" spans="1:7" ht="15.75" customHeight="1">
      <c r="A16" s="157" t="s">
        <v>52</v>
      </c>
      <c r="B16" s="158" t="s">
        <v>53</v>
      </c>
      <c r="C16" s="159">
        <f>'SO 04 SO 04 Rek'!F10</f>
        <v>0</v>
      </c>
      <c r="D16" s="109" t="str">
        <f>'SO 04 SO 04 Rek'!A16</f>
        <v>Oborová přirážka</v>
      </c>
      <c r="E16" s="163"/>
      <c r="F16" s="164"/>
      <c r="G16" s="159">
        <f>'SO 04 SO 04 Rek'!I16</f>
        <v>0</v>
      </c>
    </row>
    <row r="17" spans="1:7" ht="15.75" customHeight="1">
      <c r="A17" s="157" t="s">
        <v>54</v>
      </c>
      <c r="B17" s="158" t="s">
        <v>55</v>
      </c>
      <c r="C17" s="159">
        <f>'SO 04 SO 04 Rek'!H10</f>
        <v>0</v>
      </c>
      <c r="D17" s="109" t="str">
        <f>'SO 04 SO 04 Rek'!A17</f>
        <v>Přesun stavebních kapacit</v>
      </c>
      <c r="E17" s="163"/>
      <c r="F17" s="164"/>
      <c r="G17" s="159">
        <f>'SO 04 SO 04 Rek'!I17</f>
        <v>0</v>
      </c>
    </row>
    <row r="18" spans="1:7" ht="15.75" customHeight="1">
      <c r="A18" s="165" t="s">
        <v>56</v>
      </c>
      <c r="B18" s="166" t="s">
        <v>57</v>
      </c>
      <c r="C18" s="159">
        <f>'SO 04 SO 04 Rek'!G10</f>
        <v>0</v>
      </c>
      <c r="D18" s="109" t="str">
        <f>'SO 04 SO 04 Rek'!A18</f>
        <v>Mimostaveništní doprava</v>
      </c>
      <c r="E18" s="163"/>
      <c r="F18" s="164"/>
      <c r="G18" s="159">
        <f>'SO 04 SO 04 Rek'!I18</f>
        <v>0</v>
      </c>
    </row>
    <row r="19" spans="1:7" ht="15.75" customHeight="1">
      <c r="A19" s="167" t="s">
        <v>58</v>
      </c>
      <c r="B19" s="158"/>
      <c r="C19" s="159">
        <f>SUM(C15:C18)</f>
        <v>0</v>
      </c>
      <c r="D19" s="109" t="str">
        <f>'SO 04 SO 04 Rek'!A19</f>
        <v>Zařízení staveniště</v>
      </c>
      <c r="E19" s="163"/>
      <c r="F19" s="164"/>
      <c r="G19" s="159">
        <f>'SO 04 SO 04 Rek'!I19</f>
        <v>0</v>
      </c>
    </row>
    <row r="20" spans="1:7" ht="15.75" customHeight="1">
      <c r="A20" s="167"/>
      <c r="B20" s="158"/>
      <c r="C20" s="159"/>
      <c r="D20" s="109" t="str">
        <f>'SO 04 SO 04 Rek'!A20</f>
        <v>Provoz investora</v>
      </c>
      <c r="E20" s="163"/>
      <c r="F20" s="164"/>
      <c r="G20" s="159">
        <f>'SO 04 SO 04 Rek'!I20</f>
        <v>0</v>
      </c>
    </row>
    <row r="21" spans="1:7" ht="15.75" customHeight="1">
      <c r="A21" s="167" t="s">
        <v>29</v>
      </c>
      <c r="B21" s="158"/>
      <c r="C21" s="159">
        <f>'SO 04 SO 04 Rek'!I10</f>
        <v>0</v>
      </c>
      <c r="D21" s="109" t="str">
        <f>'SO 04 SO 04 Rek'!A21</f>
        <v>Kompletační činnost (IČD)</v>
      </c>
      <c r="E21" s="163"/>
      <c r="F21" s="164"/>
      <c r="G21" s="159">
        <f>'SO 04 SO 04 Rek'!I21</f>
        <v>0</v>
      </c>
    </row>
    <row r="22" spans="1:7" ht="15.75" customHeight="1">
      <c r="A22" s="168" t="s">
        <v>59</v>
      </c>
      <c r="B22" s="137"/>
      <c r="C22" s="159">
        <f>C19+C21</f>
        <v>0</v>
      </c>
      <c r="D22" s="109" t="s">
        <v>60</v>
      </c>
      <c r="E22" s="163"/>
      <c r="F22" s="164"/>
      <c r="G22" s="159">
        <f>G23-SUM(G15:G21)</f>
        <v>0</v>
      </c>
    </row>
    <row r="23" spans="1:7" ht="15.75" customHeight="1" thickBot="1">
      <c r="A23" s="169" t="s">
        <v>61</v>
      </c>
      <c r="B23" s="170"/>
      <c r="C23" s="171">
        <f>C22+G23</f>
        <v>0</v>
      </c>
      <c r="D23" s="172" t="s">
        <v>62</v>
      </c>
      <c r="E23" s="173"/>
      <c r="F23" s="174"/>
      <c r="G23" s="159">
        <f>'SO 04 SO 04 Rek'!H23</f>
        <v>0</v>
      </c>
    </row>
    <row r="24" spans="1:7" ht="12.75">
      <c r="A24" s="175" t="s">
        <v>63</v>
      </c>
      <c r="B24" s="176"/>
      <c r="C24" s="177"/>
      <c r="D24" s="176" t="s">
        <v>64</v>
      </c>
      <c r="E24" s="176"/>
      <c r="F24" s="178" t="s">
        <v>65</v>
      </c>
      <c r="G24" s="179"/>
    </row>
    <row r="25" spans="1:7" ht="12.75">
      <c r="A25" s="168" t="s">
        <v>66</v>
      </c>
      <c r="B25" s="137"/>
      <c r="C25" s="180"/>
      <c r="D25" s="137" t="s">
        <v>66</v>
      </c>
      <c r="F25" s="181" t="s">
        <v>66</v>
      </c>
      <c r="G25" s="182"/>
    </row>
    <row r="26" spans="1:7" ht="37.5" customHeight="1">
      <c r="A26" s="168" t="s">
        <v>67</v>
      </c>
      <c r="B26" s="183"/>
      <c r="C26" s="180"/>
      <c r="D26" s="137" t="s">
        <v>67</v>
      </c>
      <c r="F26" s="181" t="s">
        <v>67</v>
      </c>
      <c r="G26" s="182"/>
    </row>
    <row r="27" spans="1:7" ht="12.75">
      <c r="A27" s="168"/>
      <c r="B27" s="184"/>
      <c r="C27" s="180"/>
      <c r="D27" s="137"/>
      <c r="F27" s="181"/>
      <c r="G27" s="182"/>
    </row>
    <row r="28" spans="1:7" ht="12.75">
      <c r="A28" s="168" t="s">
        <v>68</v>
      </c>
      <c r="B28" s="137"/>
      <c r="C28" s="180"/>
      <c r="D28" s="181" t="s">
        <v>69</v>
      </c>
      <c r="E28" s="180"/>
      <c r="F28" s="185" t="s">
        <v>69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 ht="12.75">
      <c r="A30" s="188" t="s">
        <v>11</v>
      </c>
      <c r="B30" s="189"/>
      <c r="C30" s="190">
        <v>20</v>
      </c>
      <c r="D30" s="189" t="s">
        <v>70</v>
      </c>
      <c r="E30" s="191"/>
      <c r="F30" s="192">
        <f>C23-F32</f>
        <v>0</v>
      </c>
      <c r="G30" s="193"/>
    </row>
    <row r="31" spans="1:7" ht="12.75">
      <c r="A31" s="188" t="s">
        <v>71</v>
      </c>
      <c r="B31" s="189"/>
      <c r="C31" s="190">
        <f>C30</f>
        <v>20</v>
      </c>
      <c r="D31" s="189" t="s">
        <v>72</v>
      </c>
      <c r="E31" s="191"/>
      <c r="F31" s="192">
        <f>ROUND(PRODUCT(F30,C31/100),0)</f>
        <v>0</v>
      </c>
      <c r="G31" s="193"/>
    </row>
    <row r="32" spans="1:7" ht="12.75">
      <c r="A32" s="188" t="s">
        <v>11</v>
      </c>
      <c r="B32" s="189"/>
      <c r="C32" s="190">
        <v>0</v>
      </c>
      <c r="D32" s="189" t="s">
        <v>72</v>
      </c>
      <c r="E32" s="191"/>
      <c r="F32" s="192">
        <v>0</v>
      </c>
      <c r="G32" s="193"/>
    </row>
    <row r="33" spans="1:7" ht="12.75">
      <c r="A33" s="188" t="s">
        <v>71</v>
      </c>
      <c r="B33" s="194"/>
      <c r="C33" s="195">
        <f>C32</f>
        <v>0</v>
      </c>
      <c r="D33" s="189" t="s">
        <v>72</v>
      </c>
      <c r="E33" s="164"/>
      <c r="F33" s="192">
        <f>ROUND(PRODUCT(F32,C33/100),0)</f>
        <v>0</v>
      </c>
      <c r="G33" s="193"/>
    </row>
    <row r="34" spans="1:7" s="201" customFormat="1" ht="19.5" customHeight="1" thickBot="1">
      <c r="A34" s="196" t="s">
        <v>73</v>
      </c>
      <c r="B34" s="197"/>
      <c r="C34" s="197"/>
      <c r="D34" s="197"/>
      <c r="E34" s="198"/>
      <c r="F34" s="199">
        <f>ROUND(SUM(F30:F33),0)</f>
        <v>0</v>
      </c>
      <c r="G34" s="20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1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1</v>
      </c>
    </row>
    <row r="39" spans="1:8" ht="12.75">
      <c r="A39" s="203"/>
      <c r="B39" s="202"/>
      <c r="C39" s="202"/>
      <c r="D39" s="202"/>
      <c r="E39" s="202"/>
      <c r="F39" s="202"/>
      <c r="G39" s="202"/>
      <c r="H39" s="1" t="s">
        <v>1</v>
      </c>
    </row>
    <row r="40" spans="1:8" ht="12.75">
      <c r="A40" s="203"/>
      <c r="B40" s="202"/>
      <c r="C40" s="202"/>
      <c r="D40" s="202"/>
      <c r="E40" s="202"/>
      <c r="F40" s="202"/>
      <c r="G40" s="202"/>
      <c r="H40" s="1" t="s">
        <v>1</v>
      </c>
    </row>
    <row r="41" spans="1:8" ht="12.75">
      <c r="A41" s="203"/>
      <c r="B41" s="202"/>
      <c r="C41" s="202"/>
      <c r="D41" s="202"/>
      <c r="E41" s="202"/>
      <c r="F41" s="202"/>
      <c r="G41" s="202"/>
      <c r="H41" s="1" t="s">
        <v>1</v>
      </c>
    </row>
    <row r="42" spans="1:8" ht="12.75">
      <c r="A42" s="203"/>
      <c r="B42" s="202"/>
      <c r="C42" s="202"/>
      <c r="D42" s="202"/>
      <c r="E42" s="202"/>
      <c r="F42" s="202"/>
      <c r="G42" s="202"/>
      <c r="H42" s="1" t="s">
        <v>1</v>
      </c>
    </row>
    <row r="43" spans="1:8" ht="12.75">
      <c r="A43" s="203"/>
      <c r="B43" s="202"/>
      <c r="C43" s="202"/>
      <c r="D43" s="202"/>
      <c r="E43" s="202"/>
      <c r="F43" s="202"/>
      <c r="G43" s="202"/>
      <c r="H43" s="1" t="s">
        <v>1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1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1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</sheetData>
  <sheetProtection/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4"/>
  <dimension ref="A1:BE74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5" t="s">
        <v>2</v>
      </c>
      <c r="B1" s="206"/>
      <c r="C1" s="207" t="s">
        <v>105</v>
      </c>
      <c r="D1" s="208"/>
      <c r="E1" s="209"/>
      <c r="F1" s="208"/>
      <c r="G1" s="210" t="s">
        <v>75</v>
      </c>
      <c r="H1" s="211" t="s">
        <v>383</v>
      </c>
      <c r="I1" s="212"/>
    </row>
    <row r="2" spans="1:9" ht="13.5" thickBot="1">
      <c r="A2" s="213" t="s">
        <v>76</v>
      </c>
      <c r="B2" s="214"/>
      <c r="C2" s="215" t="s">
        <v>385</v>
      </c>
      <c r="D2" s="216"/>
      <c r="E2" s="217"/>
      <c r="F2" s="216"/>
      <c r="G2" s="218" t="s">
        <v>386</v>
      </c>
      <c r="H2" s="219"/>
      <c r="I2" s="220"/>
    </row>
    <row r="3" ht="13.5" thickTop="1">
      <c r="F3" s="137"/>
    </row>
    <row r="4" spans="1:9" ht="19.5" customHeight="1">
      <c r="A4" s="221" t="s">
        <v>77</v>
      </c>
      <c r="B4" s="222"/>
      <c r="C4" s="222"/>
      <c r="D4" s="222"/>
      <c r="E4" s="223"/>
      <c r="F4" s="222"/>
      <c r="G4" s="222"/>
      <c r="H4" s="222"/>
      <c r="I4" s="222"/>
    </row>
    <row r="5" ht="13.5" thickBot="1"/>
    <row r="6" spans="1:9" s="137" customFormat="1" ht="13.5" thickBot="1">
      <c r="A6" s="224"/>
      <c r="B6" s="225" t="s">
        <v>78</v>
      </c>
      <c r="C6" s="225"/>
      <c r="D6" s="226"/>
      <c r="E6" s="227" t="s">
        <v>25</v>
      </c>
      <c r="F6" s="228" t="s">
        <v>26</v>
      </c>
      <c r="G6" s="228" t="s">
        <v>27</v>
      </c>
      <c r="H6" s="228" t="s">
        <v>28</v>
      </c>
      <c r="I6" s="229" t="s">
        <v>29</v>
      </c>
    </row>
    <row r="7" spans="1:9" s="137" customFormat="1" ht="12.75">
      <c r="A7" s="328" t="str">
        <f>'SO 04 SO 04 Pol'!B7</f>
        <v>1</v>
      </c>
      <c r="B7" s="70" t="str">
        <f>'SO 04 SO 04 Pol'!C7</f>
        <v>Zemní práce</v>
      </c>
      <c r="D7" s="230"/>
      <c r="E7" s="329">
        <f>'SO 04 SO 04 Pol'!BA17</f>
        <v>0</v>
      </c>
      <c r="F7" s="330">
        <f>'SO 04 SO 04 Pol'!BB17</f>
        <v>0</v>
      </c>
      <c r="G7" s="330">
        <f>'SO 04 SO 04 Pol'!BC17</f>
        <v>0</v>
      </c>
      <c r="H7" s="330">
        <f>'SO 04 SO 04 Pol'!BD17</f>
        <v>0</v>
      </c>
      <c r="I7" s="331">
        <f>'SO 04 SO 04 Pol'!BE17</f>
        <v>0</v>
      </c>
    </row>
    <row r="8" spans="1:9" s="137" customFormat="1" ht="12.75">
      <c r="A8" s="328" t="str">
        <f>'SO 04 SO 04 Pol'!B18</f>
        <v>96</v>
      </c>
      <c r="B8" s="70" t="str">
        <f>'SO 04 SO 04 Pol'!C18</f>
        <v>Bourání konstrukcí</v>
      </c>
      <c r="D8" s="230"/>
      <c r="E8" s="329">
        <f>'SO 04 SO 04 Pol'!BA26</f>
        <v>0</v>
      </c>
      <c r="F8" s="330">
        <f>'SO 04 SO 04 Pol'!BB26</f>
        <v>0</v>
      </c>
      <c r="G8" s="330">
        <f>'SO 04 SO 04 Pol'!BC26</f>
        <v>0</v>
      </c>
      <c r="H8" s="330">
        <f>'SO 04 SO 04 Pol'!BD26</f>
        <v>0</v>
      </c>
      <c r="I8" s="331">
        <f>'SO 04 SO 04 Pol'!BE26</f>
        <v>0</v>
      </c>
    </row>
    <row r="9" spans="1:9" s="137" customFormat="1" ht="13.5" thickBot="1">
      <c r="A9" s="328" t="str">
        <f>'SO 04 SO 04 Pol'!B27</f>
        <v>D96</v>
      </c>
      <c r="B9" s="70" t="str">
        <f>'SO 04 SO 04 Pol'!C27</f>
        <v>Přesuny suti a vybouraných hmot</v>
      </c>
      <c r="D9" s="230"/>
      <c r="E9" s="329">
        <f>'SO 04 SO 04 Pol'!BA34</f>
        <v>0</v>
      </c>
      <c r="F9" s="330">
        <f>'SO 04 SO 04 Pol'!BB34</f>
        <v>0</v>
      </c>
      <c r="G9" s="330">
        <f>'SO 04 SO 04 Pol'!BC34</f>
        <v>0</v>
      </c>
      <c r="H9" s="330">
        <f>'SO 04 SO 04 Pol'!BD34</f>
        <v>0</v>
      </c>
      <c r="I9" s="331">
        <f>'SO 04 SO 04 Pol'!BE34</f>
        <v>0</v>
      </c>
    </row>
    <row r="10" spans="1:9" s="14" customFormat="1" ht="13.5" thickBot="1">
      <c r="A10" s="231"/>
      <c r="B10" s="232" t="s">
        <v>79</v>
      </c>
      <c r="C10" s="232"/>
      <c r="D10" s="233"/>
      <c r="E10" s="234">
        <f>SUM(E7:E9)</f>
        <v>0</v>
      </c>
      <c r="F10" s="235">
        <f>SUM(F7:F9)</f>
        <v>0</v>
      </c>
      <c r="G10" s="235">
        <f>SUM(G7:G9)</f>
        <v>0</v>
      </c>
      <c r="H10" s="235">
        <f>SUM(H7:H9)</f>
        <v>0</v>
      </c>
      <c r="I10" s="236">
        <f>SUM(I7:I9)</f>
        <v>0</v>
      </c>
    </row>
    <row r="11" spans="1:9" ht="12.75">
      <c r="A11" s="137"/>
      <c r="B11" s="137"/>
      <c r="C11" s="137"/>
      <c r="D11" s="137"/>
      <c r="E11" s="137"/>
      <c r="F11" s="137"/>
      <c r="G11" s="137"/>
      <c r="H11" s="137"/>
      <c r="I11" s="137"/>
    </row>
    <row r="12" spans="1:57" ht="19.5" customHeight="1">
      <c r="A12" s="222" t="s">
        <v>80</v>
      </c>
      <c r="B12" s="222"/>
      <c r="C12" s="222"/>
      <c r="D12" s="222"/>
      <c r="E12" s="222"/>
      <c r="F12" s="222"/>
      <c r="G12" s="237"/>
      <c r="H12" s="222"/>
      <c r="I12" s="222"/>
      <c r="BA12" s="143"/>
      <c r="BB12" s="143"/>
      <c r="BC12" s="143"/>
      <c r="BD12" s="143"/>
      <c r="BE12" s="143"/>
    </row>
    <row r="13" ht="13.5" thickBot="1"/>
    <row r="14" spans="1:9" ht="12.75">
      <c r="A14" s="175" t="s">
        <v>81</v>
      </c>
      <c r="B14" s="176"/>
      <c r="C14" s="176"/>
      <c r="D14" s="238"/>
      <c r="E14" s="239" t="s">
        <v>82</v>
      </c>
      <c r="F14" s="240" t="s">
        <v>12</v>
      </c>
      <c r="G14" s="241" t="s">
        <v>83</v>
      </c>
      <c r="H14" s="242"/>
      <c r="I14" s="243" t="s">
        <v>82</v>
      </c>
    </row>
    <row r="15" spans="1:53" ht="12.75">
      <c r="A15" s="167" t="s">
        <v>276</v>
      </c>
      <c r="B15" s="158"/>
      <c r="C15" s="158"/>
      <c r="D15" s="244"/>
      <c r="E15" s="245"/>
      <c r="F15" s="246"/>
      <c r="G15" s="247">
        <v>0</v>
      </c>
      <c r="H15" s="248"/>
      <c r="I15" s="249">
        <f>E15+F15*G15/100</f>
        <v>0</v>
      </c>
      <c r="BA15" s="1">
        <v>0</v>
      </c>
    </row>
    <row r="16" spans="1:53" ht="12.75">
      <c r="A16" s="167" t="s">
        <v>277</v>
      </c>
      <c r="B16" s="158"/>
      <c r="C16" s="158"/>
      <c r="D16" s="244"/>
      <c r="E16" s="245"/>
      <c r="F16" s="246"/>
      <c r="G16" s="247">
        <v>0</v>
      </c>
      <c r="H16" s="248"/>
      <c r="I16" s="249">
        <f>E16+F16*G16/100</f>
        <v>0</v>
      </c>
      <c r="BA16" s="1">
        <v>0</v>
      </c>
    </row>
    <row r="17" spans="1:53" ht="12.75">
      <c r="A17" s="167" t="s">
        <v>278</v>
      </c>
      <c r="B17" s="158"/>
      <c r="C17" s="158"/>
      <c r="D17" s="244"/>
      <c r="E17" s="245"/>
      <c r="F17" s="246"/>
      <c r="G17" s="247">
        <v>0</v>
      </c>
      <c r="H17" s="248"/>
      <c r="I17" s="249">
        <f>E17+F17*G17/100</f>
        <v>0</v>
      </c>
      <c r="BA17" s="1">
        <v>0</v>
      </c>
    </row>
    <row r="18" spans="1:53" ht="12.75">
      <c r="A18" s="167" t="s">
        <v>279</v>
      </c>
      <c r="B18" s="158"/>
      <c r="C18" s="158"/>
      <c r="D18" s="244"/>
      <c r="E18" s="245"/>
      <c r="F18" s="246"/>
      <c r="G18" s="247">
        <v>0</v>
      </c>
      <c r="H18" s="248"/>
      <c r="I18" s="249">
        <f>E18+F18*G18/100</f>
        <v>0</v>
      </c>
      <c r="BA18" s="1">
        <v>0</v>
      </c>
    </row>
    <row r="19" spans="1:53" ht="12.75">
      <c r="A19" s="167" t="s">
        <v>280</v>
      </c>
      <c r="B19" s="158"/>
      <c r="C19" s="158"/>
      <c r="D19" s="244"/>
      <c r="E19" s="245"/>
      <c r="F19" s="246"/>
      <c r="G19" s="247">
        <v>0</v>
      </c>
      <c r="H19" s="248"/>
      <c r="I19" s="249">
        <f>E19+F19*G19/100</f>
        <v>0</v>
      </c>
      <c r="BA19" s="1">
        <v>1</v>
      </c>
    </row>
    <row r="20" spans="1:53" ht="12.75">
      <c r="A20" s="167" t="s">
        <v>281</v>
      </c>
      <c r="B20" s="158"/>
      <c r="C20" s="158"/>
      <c r="D20" s="244"/>
      <c r="E20" s="245"/>
      <c r="F20" s="246"/>
      <c r="G20" s="247">
        <v>0</v>
      </c>
      <c r="H20" s="248"/>
      <c r="I20" s="249">
        <f>E20+F20*G20/100</f>
        <v>0</v>
      </c>
      <c r="BA20" s="1">
        <v>1</v>
      </c>
    </row>
    <row r="21" spans="1:53" ht="12.75">
      <c r="A21" s="167" t="s">
        <v>282</v>
      </c>
      <c r="B21" s="158"/>
      <c r="C21" s="158"/>
      <c r="D21" s="244"/>
      <c r="E21" s="245"/>
      <c r="F21" s="246"/>
      <c r="G21" s="247">
        <v>0</v>
      </c>
      <c r="H21" s="248"/>
      <c r="I21" s="249">
        <f>E21+F21*G21/100</f>
        <v>0</v>
      </c>
      <c r="BA21" s="1">
        <v>2</v>
      </c>
    </row>
    <row r="22" spans="1:53" ht="12.75">
      <c r="A22" s="167" t="s">
        <v>283</v>
      </c>
      <c r="B22" s="158"/>
      <c r="C22" s="158"/>
      <c r="D22" s="244"/>
      <c r="E22" s="245"/>
      <c r="F22" s="246"/>
      <c r="G22" s="247">
        <v>0</v>
      </c>
      <c r="H22" s="248"/>
      <c r="I22" s="249">
        <f>E22+F22*G22/100</f>
        <v>0</v>
      </c>
      <c r="BA22" s="1">
        <v>2</v>
      </c>
    </row>
    <row r="23" spans="1:9" ht="13.5" thickBot="1">
      <c r="A23" s="250"/>
      <c r="B23" s="251" t="s">
        <v>84</v>
      </c>
      <c r="C23" s="252"/>
      <c r="D23" s="253"/>
      <c r="E23" s="254"/>
      <c r="F23" s="255"/>
      <c r="G23" s="255"/>
      <c r="H23" s="256">
        <f>SUM(I15:I22)</f>
        <v>0</v>
      </c>
      <c r="I23" s="257"/>
    </row>
    <row r="25" spans="2:9" ht="12.75">
      <c r="B25" s="14"/>
      <c r="F25" s="258"/>
      <c r="G25" s="259"/>
      <c r="H25" s="259"/>
      <c r="I25" s="54"/>
    </row>
    <row r="26" spans="6:9" ht="12.75">
      <c r="F26" s="258"/>
      <c r="G26" s="259"/>
      <c r="H26" s="259"/>
      <c r="I26" s="54"/>
    </row>
    <row r="27" spans="6:9" ht="12.75">
      <c r="F27" s="258"/>
      <c r="G27" s="259"/>
      <c r="H27" s="259"/>
      <c r="I27" s="54"/>
    </row>
    <row r="28" spans="6:9" ht="12.75">
      <c r="F28" s="258"/>
      <c r="G28" s="259"/>
      <c r="H28" s="259"/>
      <c r="I28" s="54"/>
    </row>
    <row r="29" spans="6:9" ht="12.75">
      <c r="F29" s="258"/>
      <c r="G29" s="259"/>
      <c r="H29" s="259"/>
      <c r="I29" s="54"/>
    </row>
    <row r="30" spans="6:9" ht="12.75">
      <c r="F30" s="258"/>
      <c r="G30" s="259"/>
      <c r="H30" s="259"/>
      <c r="I30" s="54"/>
    </row>
    <row r="31" spans="6:9" ht="12.75">
      <c r="F31" s="258"/>
      <c r="G31" s="259"/>
      <c r="H31" s="259"/>
      <c r="I31" s="54"/>
    </row>
    <row r="32" spans="6:9" ht="12.75">
      <c r="F32" s="258"/>
      <c r="G32" s="259"/>
      <c r="H32" s="259"/>
      <c r="I32" s="54"/>
    </row>
    <row r="33" spans="6:9" ht="12.75">
      <c r="F33" s="258"/>
      <c r="G33" s="259"/>
      <c r="H33" s="259"/>
      <c r="I33" s="54"/>
    </row>
    <row r="34" spans="6:9" ht="12.75">
      <c r="F34" s="258"/>
      <c r="G34" s="259"/>
      <c r="H34" s="259"/>
      <c r="I34" s="54"/>
    </row>
    <row r="35" spans="6:9" ht="12.75">
      <c r="F35" s="258"/>
      <c r="G35" s="259"/>
      <c r="H35" s="259"/>
      <c r="I35" s="54"/>
    </row>
    <row r="36" spans="6:9" ht="12.75">
      <c r="F36" s="258"/>
      <c r="G36" s="259"/>
      <c r="H36" s="259"/>
      <c r="I36" s="54"/>
    </row>
    <row r="37" spans="6:9" ht="12.75">
      <c r="F37" s="258"/>
      <c r="G37" s="259"/>
      <c r="H37" s="259"/>
      <c r="I37" s="54"/>
    </row>
    <row r="38" spans="6:9" ht="12.75">
      <c r="F38" s="258"/>
      <c r="G38" s="259"/>
      <c r="H38" s="259"/>
      <c r="I38" s="54"/>
    </row>
    <row r="39" spans="6:9" ht="12.75">
      <c r="F39" s="258"/>
      <c r="G39" s="259"/>
      <c r="H39" s="259"/>
      <c r="I39" s="54"/>
    </row>
    <row r="40" spans="6:9" ht="12.75">
      <c r="F40" s="258"/>
      <c r="G40" s="259"/>
      <c r="H40" s="259"/>
      <c r="I40" s="54"/>
    </row>
    <row r="41" spans="6:9" ht="12.75">
      <c r="F41" s="258"/>
      <c r="G41" s="259"/>
      <c r="H41" s="259"/>
      <c r="I41" s="54"/>
    </row>
    <row r="42" spans="6:9" ht="12.75">
      <c r="F42" s="258"/>
      <c r="G42" s="259"/>
      <c r="H42" s="259"/>
      <c r="I42" s="54"/>
    </row>
    <row r="43" spans="6:9" ht="12.75">
      <c r="F43" s="258"/>
      <c r="G43" s="259"/>
      <c r="H43" s="259"/>
      <c r="I43" s="54"/>
    </row>
    <row r="44" spans="6:9" ht="12.75">
      <c r="F44" s="258"/>
      <c r="G44" s="259"/>
      <c r="H44" s="259"/>
      <c r="I44" s="54"/>
    </row>
    <row r="45" spans="6:9" ht="12.75">
      <c r="F45" s="258"/>
      <c r="G45" s="259"/>
      <c r="H45" s="259"/>
      <c r="I45" s="54"/>
    </row>
    <row r="46" spans="6:9" ht="12.75">
      <c r="F46" s="258"/>
      <c r="G46" s="259"/>
      <c r="H46" s="259"/>
      <c r="I46" s="54"/>
    </row>
    <row r="47" spans="6:9" ht="12.75">
      <c r="F47" s="258"/>
      <c r="G47" s="259"/>
      <c r="H47" s="259"/>
      <c r="I47" s="54"/>
    </row>
    <row r="48" spans="6:9" ht="12.75">
      <c r="F48" s="258"/>
      <c r="G48" s="259"/>
      <c r="H48" s="259"/>
      <c r="I48" s="54"/>
    </row>
    <row r="49" spans="6:9" ht="12.75">
      <c r="F49" s="258"/>
      <c r="G49" s="259"/>
      <c r="H49" s="259"/>
      <c r="I49" s="54"/>
    </row>
    <row r="50" spans="6:9" ht="12.75">
      <c r="F50" s="258"/>
      <c r="G50" s="259"/>
      <c r="H50" s="259"/>
      <c r="I50" s="54"/>
    </row>
    <row r="51" spans="6:9" ht="12.75">
      <c r="F51" s="258"/>
      <c r="G51" s="259"/>
      <c r="H51" s="259"/>
      <c r="I51" s="54"/>
    </row>
    <row r="52" spans="6:9" ht="12.75">
      <c r="F52" s="258"/>
      <c r="G52" s="259"/>
      <c r="H52" s="259"/>
      <c r="I52" s="54"/>
    </row>
    <row r="53" spans="6:9" ht="12.75">
      <c r="F53" s="258"/>
      <c r="G53" s="259"/>
      <c r="H53" s="259"/>
      <c r="I53" s="54"/>
    </row>
    <row r="54" spans="6:9" ht="12.75">
      <c r="F54" s="258"/>
      <c r="G54" s="259"/>
      <c r="H54" s="259"/>
      <c r="I54" s="54"/>
    </row>
    <row r="55" spans="6:9" ht="12.75">
      <c r="F55" s="258"/>
      <c r="G55" s="259"/>
      <c r="H55" s="259"/>
      <c r="I55" s="54"/>
    </row>
    <row r="56" spans="6:9" ht="12.75">
      <c r="F56" s="258"/>
      <c r="G56" s="259"/>
      <c r="H56" s="259"/>
      <c r="I56" s="54"/>
    </row>
    <row r="57" spans="6:9" ht="12.75">
      <c r="F57" s="258"/>
      <c r="G57" s="259"/>
      <c r="H57" s="259"/>
      <c r="I57" s="54"/>
    </row>
    <row r="58" spans="6:9" ht="12.75">
      <c r="F58" s="258"/>
      <c r="G58" s="259"/>
      <c r="H58" s="259"/>
      <c r="I58" s="54"/>
    </row>
    <row r="59" spans="6:9" ht="12.75">
      <c r="F59" s="258"/>
      <c r="G59" s="259"/>
      <c r="H59" s="259"/>
      <c r="I59" s="54"/>
    </row>
    <row r="60" spans="6:9" ht="12.75">
      <c r="F60" s="258"/>
      <c r="G60" s="259"/>
      <c r="H60" s="259"/>
      <c r="I60" s="54"/>
    </row>
    <row r="61" spans="6:9" ht="12.75">
      <c r="F61" s="258"/>
      <c r="G61" s="259"/>
      <c r="H61" s="259"/>
      <c r="I61" s="54"/>
    </row>
    <row r="62" spans="6:9" ht="12.75">
      <c r="F62" s="258"/>
      <c r="G62" s="259"/>
      <c r="H62" s="259"/>
      <c r="I62" s="54"/>
    </row>
    <row r="63" spans="6:9" ht="12.75">
      <c r="F63" s="258"/>
      <c r="G63" s="259"/>
      <c r="H63" s="259"/>
      <c r="I63" s="54"/>
    </row>
    <row r="64" spans="6:9" ht="12.75">
      <c r="F64" s="258"/>
      <c r="G64" s="259"/>
      <c r="H64" s="259"/>
      <c r="I64" s="54"/>
    </row>
    <row r="65" spans="6:9" ht="12.75">
      <c r="F65" s="258"/>
      <c r="G65" s="259"/>
      <c r="H65" s="259"/>
      <c r="I65" s="54"/>
    </row>
    <row r="66" spans="6:9" ht="12.75">
      <c r="F66" s="258"/>
      <c r="G66" s="259"/>
      <c r="H66" s="259"/>
      <c r="I66" s="54"/>
    </row>
    <row r="67" spans="6:9" ht="12.75">
      <c r="F67" s="258"/>
      <c r="G67" s="259"/>
      <c r="H67" s="259"/>
      <c r="I67" s="54"/>
    </row>
    <row r="68" spans="6:9" ht="12.75">
      <c r="F68" s="258"/>
      <c r="G68" s="259"/>
      <c r="H68" s="259"/>
      <c r="I68" s="54"/>
    </row>
    <row r="69" spans="6:9" ht="12.75">
      <c r="F69" s="258"/>
      <c r="G69" s="259"/>
      <c r="H69" s="259"/>
      <c r="I69" s="54"/>
    </row>
    <row r="70" spans="6:9" ht="12.75">
      <c r="F70" s="258"/>
      <c r="G70" s="259"/>
      <c r="H70" s="259"/>
      <c r="I70" s="54"/>
    </row>
    <row r="71" spans="6:9" ht="12.75">
      <c r="F71" s="258"/>
      <c r="G71" s="259"/>
      <c r="H71" s="259"/>
      <c r="I71" s="54"/>
    </row>
    <row r="72" spans="6:9" ht="12.75">
      <c r="F72" s="258"/>
      <c r="G72" s="259"/>
      <c r="H72" s="259"/>
      <c r="I72" s="54"/>
    </row>
    <row r="73" spans="6:9" ht="12.75">
      <c r="F73" s="258"/>
      <c r="G73" s="259"/>
      <c r="H73" s="259"/>
      <c r="I73" s="54"/>
    </row>
    <row r="74" spans="6:9" ht="12.75">
      <c r="F74" s="258"/>
      <c r="G74" s="259"/>
      <c r="H74" s="259"/>
      <c r="I74" s="54"/>
    </row>
  </sheetData>
  <sheetProtection/>
  <mergeCells count="4">
    <mergeCell ref="A1:B1"/>
    <mergeCell ref="A2:B2"/>
    <mergeCell ref="G2:I2"/>
    <mergeCell ref="H23:I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5"/>
  <dimension ref="A1:CB107"/>
  <sheetViews>
    <sheetView showGridLines="0" showZeros="0" zoomScaleSheetLayoutView="100" zoomScalePageLayoutView="0" workbookViewId="0" topLeftCell="A1">
      <selection activeCell="J1" sqref="J1:J16384 K1:K16384"/>
    </sheetView>
  </sheetViews>
  <sheetFormatPr defaultColWidth="9.00390625" defaultRowHeight="12.75"/>
  <cols>
    <col min="1" max="1" width="4.375" style="261" customWidth="1"/>
    <col min="2" max="2" width="11.625" style="261" customWidth="1"/>
    <col min="3" max="3" width="40.375" style="261" customWidth="1"/>
    <col min="4" max="4" width="5.625" style="261" customWidth="1"/>
    <col min="5" max="5" width="8.625" style="275" customWidth="1"/>
    <col min="6" max="6" width="9.875" style="261" customWidth="1"/>
    <col min="7" max="7" width="13.875" style="261" customWidth="1"/>
    <col min="8" max="8" width="11.75390625" style="261" hidden="1" customWidth="1"/>
    <col min="9" max="9" width="11.625" style="261" hidden="1" customWidth="1"/>
    <col min="10" max="10" width="11.00390625" style="261" hidden="1" customWidth="1"/>
    <col min="11" max="11" width="10.375" style="261" hidden="1" customWidth="1"/>
    <col min="12" max="12" width="75.375" style="261" customWidth="1"/>
    <col min="13" max="13" width="45.25390625" style="261" customWidth="1"/>
    <col min="14" max="16384" width="9.125" style="261" customWidth="1"/>
  </cols>
  <sheetData>
    <row r="1" spans="1:7" ht="15.75">
      <c r="A1" s="260" t="s">
        <v>102</v>
      </c>
      <c r="B1" s="260"/>
      <c r="C1" s="260"/>
      <c r="D1" s="260"/>
      <c r="E1" s="260"/>
      <c r="F1" s="260"/>
      <c r="G1" s="260"/>
    </row>
    <row r="2" spans="2:7" ht="14.25" customHeight="1" thickBot="1">
      <c r="B2" s="262"/>
      <c r="C2" s="263"/>
      <c r="D2" s="263"/>
      <c r="E2" s="264"/>
      <c r="F2" s="263"/>
      <c r="G2" s="263"/>
    </row>
    <row r="3" spans="1:7" ht="13.5" thickTop="1">
      <c r="A3" s="205" t="s">
        <v>2</v>
      </c>
      <c r="B3" s="206"/>
      <c r="C3" s="207" t="s">
        <v>105</v>
      </c>
      <c r="D3" s="265"/>
      <c r="E3" s="266" t="s">
        <v>85</v>
      </c>
      <c r="F3" s="267" t="str">
        <f>'SO 04 SO 04 Rek'!H1</f>
        <v>SO 04</v>
      </c>
      <c r="G3" s="268"/>
    </row>
    <row r="4" spans="1:7" ht="13.5" thickBot="1">
      <c r="A4" s="269" t="s">
        <v>76</v>
      </c>
      <c r="B4" s="214"/>
      <c r="C4" s="215" t="s">
        <v>385</v>
      </c>
      <c r="D4" s="270"/>
      <c r="E4" s="271" t="str">
        <f>'SO 04 SO 04 Rek'!G2</f>
        <v>Odstranění silážní jámy_úprava</v>
      </c>
      <c r="F4" s="272"/>
      <c r="G4" s="273"/>
    </row>
    <row r="5" spans="1:7" ht="13.5" thickTop="1">
      <c r="A5" s="274"/>
      <c r="G5" s="276"/>
    </row>
    <row r="6" spans="1:11" ht="27" customHeight="1">
      <c r="A6" s="277" t="s">
        <v>86</v>
      </c>
      <c r="B6" s="278" t="s">
        <v>87</v>
      </c>
      <c r="C6" s="278" t="s">
        <v>88</v>
      </c>
      <c r="D6" s="278" t="s">
        <v>89</v>
      </c>
      <c r="E6" s="279" t="s">
        <v>90</v>
      </c>
      <c r="F6" s="278" t="s">
        <v>91</v>
      </c>
      <c r="G6" s="280" t="s">
        <v>92</v>
      </c>
      <c r="H6" s="281" t="s">
        <v>93</v>
      </c>
      <c r="I6" s="281" t="s">
        <v>94</v>
      </c>
      <c r="J6" s="281" t="s">
        <v>95</v>
      </c>
      <c r="K6" s="281" t="s">
        <v>96</v>
      </c>
    </row>
    <row r="7" spans="1:15" ht="12.75">
      <c r="A7" s="282" t="s">
        <v>97</v>
      </c>
      <c r="B7" s="283" t="s">
        <v>98</v>
      </c>
      <c r="C7" s="284" t="s">
        <v>99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 ht="22.5">
      <c r="A8" s="293">
        <v>1</v>
      </c>
      <c r="B8" s="294" t="s">
        <v>388</v>
      </c>
      <c r="C8" s="295" t="s">
        <v>389</v>
      </c>
      <c r="D8" s="296" t="s">
        <v>127</v>
      </c>
      <c r="E8" s="297">
        <v>420</v>
      </c>
      <c r="F8" s="297">
        <v>0</v>
      </c>
      <c r="G8" s="298">
        <f>E8*F8</f>
        <v>0</v>
      </c>
      <c r="H8" s="299">
        <v>0</v>
      </c>
      <c r="I8" s="300">
        <f>E8*H8</f>
        <v>0</v>
      </c>
      <c r="J8" s="299">
        <v>0</v>
      </c>
      <c r="K8" s="300">
        <f>E8*J8</f>
        <v>0</v>
      </c>
      <c r="O8" s="292">
        <v>2</v>
      </c>
      <c r="AA8" s="261">
        <v>1</v>
      </c>
      <c r="AB8" s="261">
        <v>1</v>
      </c>
      <c r="AC8" s="261">
        <v>1</v>
      </c>
      <c r="AZ8" s="261">
        <v>1</v>
      </c>
      <c r="BA8" s="261">
        <f>IF(AZ8=1,G8,0)</f>
        <v>0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</v>
      </c>
      <c r="CB8" s="292">
        <v>1</v>
      </c>
    </row>
    <row r="9" spans="1:15" ht="12.75">
      <c r="A9" s="301"/>
      <c r="B9" s="304"/>
      <c r="C9" s="305" t="s">
        <v>390</v>
      </c>
      <c r="D9" s="306"/>
      <c r="E9" s="307">
        <v>0</v>
      </c>
      <c r="F9" s="308"/>
      <c r="G9" s="309"/>
      <c r="H9" s="310"/>
      <c r="I9" s="302"/>
      <c r="J9" s="311"/>
      <c r="K9" s="302"/>
      <c r="M9" s="303" t="s">
        <v>390</v>
      </c>
      <c r="O9" s="292"/>
    </row>
    <row r="10" spans="1:15" ht="12.75">
      <c r="A10" s="301"/>
      <c r="B10" s="304"/>
      <c r="C10" s="305" t="s">
        <v>391</v>
      </c>
      <c r="D10" s="306"/>
      <c r="E10" s="307">
        <v>420</v>
      </c>
      <c r="F10" s="308"/>
      <c r="G10" s="309"/>
      <c r="H10" s="310"/>
      <c r="I10" s="302"/>
      <c r="J10" s="311"/>
      <c r="K10" s="302"/>
      <c r="M10" s="303" t="s">
        <v>391</v>
      </c>
      <c r="O10" s="292"/>
    </row>
    <row r="11" spans="1:80" ht="12.75">
      <c r="A11" s="293">
        <v>2</v>
      </c>
      <c r="B11" s="294" t="s">
        <v>392</v>
      </c>
      <c r="C11" s="295" t="s">
        <v>393</v>
      </c>
      <c r="D11" s="296" t="s">
        <v>127</v>
      </c>
      <c r="E11" s="297">
        <v>420</v>
      </c>
      <c r="F11" s="297">
        <v>0</v>
      </c>
      <c r="G11" s="298">
        <f>E11*F11</f>
        <v>0</v>
      </c>
      <c r="H11" s="299">
        <v>0</v>
      </c>
      <c r="I11" s="300">
        <f>E11*H11</f>
        <v>0</v>
      </c>
      <c r="J11" s="299">
        <v>0</v>
      </c>
      <c r="K11" s="300">
        <f>E11*J11</f>
        <v>0</v>
      </c>
      <c r="O11" s="292">
        <v>2</v>
      </c>
      <c r="AA11" s="261">
        <v>1</v>
      </c>
      <c r="AB11" s="261">
        <v>1</v>
      </c>
      <c r="AC11" s="261">
        <v>1</v>
      </c>
      <c r="AZ11" s="261">
        <v>1</v>
      </c>
      <c r="BA11" s="261">
        <f>IF(AZ11=1,G11,0)</f>
        <v>0</v>
      </c>
      <c r="BB11" s="261">
        <f>IF(AZ11=2,G11,0)</f>
        <v>0</v>
      </c>
      <c r="BC11" s="261">
        <f>IF(AZ11=3,G11,0)</f>
        <v>0</v>
      </c>
      <c r="BD11" s="261">
        <f>IF(AZ11=4,G11,0)</f>
        <v>0</v>
      </c>
      <c r="BE11" s="261">
        <f>IF(AZ11=5,G11,0)</f>
        <v>0</v>
      </c>
      <c r="CA11" s="292">
        <v>1</v>
      </c>
      <c r="CB11" s="292">
        <v>1</v>
      </c>
    </row>
    <row r="12" spans="1:15" ht="12.75">
      <c r="A12" s="301"/>
      <c r="B12" s="304"/>
      <c r="C12" s="305" t="s">
        <v>390</v>
      </c>
      <c r="D12" s="306"/>
      <c r="E12" s="307">
        <v>0</v>
      </c>
      <c r="F12" s="308"/>
      <c r="G12" s="309"/>
      <c r="H12" s="310"/>
      <c r="I12" s="302"/>
      <c r="J12" s="311"/>
      <c r="K12" s="302"/>
      <c r="M12" s="303" t="s">
        <v>390</v>
      </c>
      <c r="O12" s="292"/>
    </row>
    <row r="13" spans="1:15" ht="12.75">
      <c r="A13" s="301"/>
      <c r="B13" s="304"/>
      <c r="C13" s="305" t="s">
        <v>391</v>
      </c>
      <c r="D13" s="306"/>
      <c r="E13" s="307">
        <v>420</v>
      </c>
      <c r="F13" s="308"/>
      <c r="G13" s="309"/>
      <c r="H13" s="310"/>
      <c r="I13" s="302"/>
      <c r="J13" s="311"/>
      <c r="K13" s="302"/>
      <c r="M13" s="303" t="s">
        <v>391</v>
      </c>
      <c r="O13" s="292"/>
    </row>
    <row r="14" spans="1:80" ht="12.75">
      <c r="A14" s="293">
        <v>3</v>
      </c>
      <c r="B14" s="294" t="s">
        <v>394</v>
      </c>
      <c r="C14" s="295" t="s">
        <v>395</v>
      </c>
      <c r="D14" s="296" t="s">
        <v>127</v>
      </c>
      <c r="E14" s="297">
        <v>420</v>
      </c>
      <c r="F14" s="297">
        <v>0</v>
      </c>
      <c r="G14" s="298">
        <f>E14*F14</f>
        <v>0</v>
      </c>
      <c r="H14" s="299">
        <v>0</v>
      </c>
      <c r="I14" s="300">
        <f>E14*H14</f>
        <v>0</v>
      </c>
      <c r="J14" s="299">
        <v>0</v>
      </c>
      <c r="K14" s="300">
        <f>E14*J14</f>
        <v>0</v>
      </c>
      <c r="O14" s="292">
        <v>2</v>
      </c>
      <c r="AA14" s="261">
        <v>1</v>
      </c>
      <c r="AB14" s="261">
        <v>1</v>
      </c>
      <c r="AC14" s="261">
        <v>1</v>
      </c>
      <c r="AZ14" s="261">
        <v>1</v>
      </c>
      <c r="BA14" s="261">
        <f>IF(AZ14=1,G14,0)</f>
        <v>0</v>
      </c>
      <c r="BB14" s="261">
        <f>IF(AZ14=2,G14,0)</f>
        <v>0</v>
      </c>
      <c r="BC14" s="261">
        <f>IF(AZ14=3,G14,0)</f>
        <v>0</v>
      </c>
      <c r="BD14" s="261">
        <f>IF(AZ14=4,G14,0)</f>
        <v>0</v>
      </c>
      <c r="BE14" s="261">
        <f>IF(AZ14=5,G14,0)</f>
        <v>0</v>
      </c>
      <c r="CA14" s="292">
        <v>1</v>
      </c>
      <c r="CB14" s="292">
        <v>1</v>
      </c>
    </row>
    <row r="15" spans="1:15" ht="12.75">
      <c r="A15" s="301"/>
      <c r="B15" s="304"/>
      <c r="C15" s="305" t="s">
        <v>396</v>
      </c>
      <c r="D15" s="306"/>
      <c r="E15" s="307">
        <v>0</v>
      </c>
      <c r="F15" s="308"/>
      <c r="G15" s="309"/>
      <c r="H15" s="310"/>
      <c r="I15" s="302"/>
      <c r="J15" s="311"/>
      <c r="K15" s="302"/>
      <c r="M15" s="303" t="s">
        <v>396</v>
      </c>
      <c r="O15" s="292"/>
    </row>
    <row r="16" spans="1:15" ht="12.75">
      <c r="A16" s="301"/>
      <c r="B16" s="304"/>
      <c r="C16" s="305" t="s">
        <v>391</v>
      </c>
      <c r="D16" s="306"/>
      <c r="E16" s="307">
        <v>420</v>
      </c>
      <c r="F16" s="308"/>
      <c r="G16" s="309"/>
      <c r="H16" s="310"/>
      <c r="I16" s="302"/>
      <c r="J16" s="311"/>
      <c r="K16" s="302"/>
      <c r="M16" s="303" t="s">
        <v>391</v>
      </c>
      <c r="O16" s="292"/>
    </row>
    <row r="17" spans="1:57" ht="12.75">
      <c r="A17" s="312"/>
      <c r="B17" s="313" t="s">
        <v>100</v>
      </c>
      <c r="C17" s="314" t="s">
        <v>387</v>
      </c>
      <c r="D17" s="315"/>
      <c r="E17" s="316"/>
      <c r="F17" s="317"/>
      <c r="G17" s="318">
        <f>SUM(G7:G16)</f>
        <v>0</v>
      </c>
      <c r="H17" s="319"/>
      <c r="I17" s="320">
        <f>SUM(I7:I16)</f>
        <v>0</v>
      </c>
      <c r="J17" s="319"/>
      <c r="K17" s="320">
        <f>SUM(K7:K16)</f>
        <v>0</v>
      </c>
      <c r="O17" s="292">
        <v>4</v>
      </c>
      <c r="BA17" s="321">
        <f>SUM(BA7:BA16)</f>
        <v>0</v>
      </c>
      <c r="BB17" s="321">
        <f>SUM(BB7:BB16)</f>
        <v>0</v>
      </c>
      <c r="BC17" s="321">
        <f>SUM(BC7:BC16)</f>
        <v>0</v>
      </c>
      <c r="BD17" s="321">
        <f>SUM(BD7:BD16)</f>
        <v>0</v>
      </c>
      <c r="BE17" s="321">
        <f>SUM(BE7:BE16)</f>
        <v>0</v>
      </c>
    </row>
    <row r="18" spans="1:15" ht="12.75">
      <c r="A18" s="282" t="s">
        <v>97</v>
      </c>
      <c r="B18" s="283" t="s">
        <v>122</v>
      </c>
      <c r="C18" s="284" t="s">
        <v>123</v>
      </c>
      <c r="D18" s="285"/>
      <c r="E18" s="286"/>
      <c r="F18" s="286"/>
      <c r="G18" s="287"/>
      <c r="H18" s="288"/>
      <c r="I18" s="289"/>
      <c r="J18" s="290"/>
      <c r="K18" s="291"/>
      <c r="O18" s="292">
        <v>1</v>
      </c>
    </row>
    <row r="19" spans="1:80" ht="12.75">
      <c r="A19" s="293">
        <v>4</v>
      </c>
      <c r="B19" s="294" t="s">
        <v>397</v>
      </c>
      <c r="C19" s="295" t="s">
        <v>398</v>
      </c>
      <c r="D19" s="296" t="s">
        <v>127</v>
      </c>
      <c r="E19" s="297">
        <v>49.35</v>
      </c>
      <c r="F19" s="297">
        <v>0</v>
      </c>
      <c r="G19" s="298">
        <f>E19*F19</f>
        <v>0</v>
      </c>
      <c r="H19" s="299">
        <v>0.00147</v>
      </c>
      <c r="I19" s="300">
        <f>E19*H19</f>
        <v>0.0725445</v>
      </c>
      <c r="J19" s="299">
        <v>-2.4</v>
      </c>
      <c r="K19" s="300">
        <f>E19*J19</f>
        <v>-118.44</v>
      </c>
      <c r="O19" s="292">
        <v>2</v>
      </c>
      <c r="AA19" s="261">
        <v>1</v>
      </c>
      <c r="AB19" s="261">
        <v>1</v>
      </c>
      <c r="AC19" s="261">
        <v>1</v>
      </c>
      <c r="AZ19" s="261">
        <v>1</v>
      </c>
      <c r="BA19" s="261">
        <f>IF(AZ19=1,G19,0)</f>
        <v>0</v>
      </c>
      <c r="BB19" s="261">
        <f>IF(AZ19=2,G19,0)</f>
        <v>0</v>
      </c>
      <c r="BC19" s="261">
        <f>IF(AZ19=3,G19,0)</f>
        <v>0</v>
      </c>
      <c r="BD19" s="261">
        <f>IF(AZ19=4,G19,0)</f>
        <v>0</v>
      </c>
      <c r="BE19" s="261">
        <f>IF(AZ19=5,G19,0)</f>
        <v>0</v>
      </c>
      <c r="CA19" s="292">
        <v>1</v>
      </c>
      <c r="CB19" s="292">
        <v>1</v>
      </c>
    </row>
    <row r="20" spans="1:15" ht="12.75">
      <c r="A20" s="301"/>
      <c r="B20" s="304"/>
      <c r="C20" s="305" t="s">
        <v>399</v>
      </c>
      <c r="D20" s="306"/>
      <c r="E20" s="307">
        <v>0</v>
      </c>
      <c r="F20" s="308"/>
      <c r="G20" s="309"/>
      <c r="H20" s="310"/>
      <c r="I20" s="302"/>
      <c r="J20" s="311"/>
      <c r="K20" s="302"/>
      <c r="M20" s="303" t="s">
        <v>399</v>
      </c>
      <c r="O20" s="292"/>
    </row>
    <row r="21" spans="1:15" ht="12.75">
      <c r="A21" s="301"/>
      <c r="B21" s="304"/>
      <c r="C21" s="305" t="s">
        <v>400</v>
      </c>
      <c r="D21" s="306"/>
      <c r="E21" s="307">
        <v>49.35</v>
      </c>
      <c r="F21" s="308"/>
      <c r="G21" s="309"/>
      <c r="H21" s="310"/>
      <c r="I21" s="302"/>
      <c r="J21" s="311"/>
      <c r="K21" s="302"/>
      <c r="M21" s="303" t="s">
        <v>400</v>
      </c>
      <c r="O21" s="292"/>
    </row>
    <row r="22" spans="1:80" ht="12.75">
      <c r="A22" s="293">
        <v>5</v>
      </c>
      <c r="B22" s="294" t="s">
        <v>152</v>
      </c>
      <c r="C22" s="295" t="s">
        <v>153</v>
      </c>
      <c r="D22" s="296" t="s">
        <v>127</v>
      </c>
      <c r="E22" s="297">
        <v>42</v>
      </c>
      <c r="F22" s="297">
        <v>0</v>
      </c>
      <c r="G22" s="298">
        <f>E22*F22</f>
        <v>0</v>
      </c>
      <c r="H22" s="299">
        <v>0</v>
      </c>
      <c r="I22" s="300">
        <f>E22*H22</f>
        <v>0</v>
      </c>
      <c r="J22" s="299">
        <v>-2.2</v>
      </c>
      <c r="K22" s="300">
        <f>E22*J22</f>
        <v>-92.4</v>
      </c>
      <c r="O22" s="292">
        <v>2</v>
      </c>
      <c r="AA22" s="261">
        <v>1</v>
      </c>
      <c r="AB22" s="261">
        <v>1</v>
      </c>
      <c r="AC22" s="261">
        <v>1</v>
      </c>
      <c r="AZ22" s="261">
        <v>1</v>
      </c>
      <c r="BA22" s="261">
        <f>IF(AZ22=1,G22,0)</f>
        <v>0</v>
      </c>
      <c r="BB22" s="261">
        <f>IF(AZ22=2,G22,0)</f>
        <v>0</v>
      </c>
      <c r="BC22" s="261">
        <f>IF(AZ22=3,G22,0)</f>
        <v>0</v>
      </c>
      <c r="BD22" s="261">
        <f>IF(AZ22=4,G22,0)</f>
        <v>0</v>
      </c>
      <c r="BE22" s="261">
        <f>IF(AZ22=5,G22,0)</f>
        <v>0</v>
      </c>
      <c r="CA22" s="292">
        <v>1</v>
      </c>
      <c r="CB22" s="292">
        <v>1</v>
      </c>
    </row>
    <row r="23" spans="1:15" ht="12.75">
      <c r="A23" s="301"/>
      <c r="B23" s="304"/>
      <c r="C23" s="305" t="s">
        <v>401</v>
      </c>
      <c r="D23" s="306"/>
      <c r="E23" s="307">
        <v>42</v>
      </c>
      <c r="F23" s="308"/>
      <c r="G23" s="309"/>
      <c r="H23" s="310"/>
      <c r="I23" s="302"/>
      <c r="J23" s="311"/>
      <c r="K23" s="302"/>
      <c r="M23" s="303" t="s">
        <v>401</v>
      </c>
      <c r="O23" s="292"/>
    </row>
    <row r="24" spans="1:80" ht="12.75">
      <c r="A24" s="293">
        <v>6</v>
      </c>
      <c r="B24" s="294" t="s">
        <v>402</v>
      </c>
      <c r="C24" s="295" t="s">
        <v>403</v>
      </c>
      <c r="D24" s="296" t="s">
        <v>127</v>
      </c>
      <c r="E24" s="297">
        <v>42</v>
      </c>
      <c r="F24" s="297">
        <v>0</v>
      </c>
      <c r="G24" s="298">
        <f>E24*F24</f>
        <v>0</v>
      </c>
      <c r="H24" s="299">
        <v>0</v>
      </c>
      <c r="I24" s="300">
        <f>E24*H24</f>
        <v>0</v>
      </c>
      <c r="J24" s="299">
        <v>0</v>
      </c>
      <c r="K24" s="300">
        <f>E24*J24</f>
        <v>0</v>
      </c>
      <c r="O24" s="292">
        <v>2</v>
      </c>
      <c r="AA24" s="261">
        <v>1</v>
      </c>
      <c r="AB24" s="261">
        <v>1</v>
      </c>
      <c r="AC24" s="261">
        <v>1</v>
      </c>
      <c r="AZ24" s="261">
        <v>1</v>
      </c>
      <c r="BA24" s="261">
        <f>IF(AZ24=1,G24,0)</f>
        <v>0</v>
      </c>
      <c r="BB24" s="261">
        <f>IF(AZ24=2,G24,0)</f>
        <v>0</v>
      </c>
      <c r="BC24" s="261">
        <f>IF(AZ24=3,G24,0)</f>
        <v>0</v>
      </c>
      <c r="BD24" s="261">
        <f>IF(AZ24=4,G24,0)</f>
        <v>0</v>
      </c>
      <c r="BE24" s="261">
        <f>IF(AZ24=5,G24,0)</f>
        <v>0</v>
      </c>
      <c r="CA24" s="292">
        <v>1</v>
      </c>
      <c r="CB24" s="292">
        <v>1</v>
      </c>
    </row>
    <row r="25" spans="1:15" ht="12.75">
      <c r="A25" s="301"/>
      <c r="B25" s="304"/>
      <c r="C25" s="305" t="s">
        <v>401</v>
      </c>
      <c r="D25" s="306"/>
      <c r="E25" s="307">
        <v>42</v>
      </c>
      <c r="F25" s="308"/>
      <c r="G25" s="309"/>
      <c r="H25" s="310"/>
      <c r="I25" s="302"/>
      <c r="J25" s="311"/>
      <c r="K25" s="302"/>
      <c r="M25" s="303" t="s">
        <v>401</v>
      </c>
      <c r="O25" s="292"/>
    </row>
    <row r="26" spans="1:57" ht="12.75">
      <c r="A26" s="312"/>
      <c r="B26" s="313" t="s">
        <v>100</v>
      </c>
      <c r="C26" s="314" t="s">
        <v>124</v>
      </c>
      <c r="D26" s="315"/>
      <c r="E26" s="316"/>
      <c r="F26" s="317"/>
      <c r="G26" s="318">
        <f>SUM(G18:G25)</f>
        <v>0</v>
      </c>
      <c r="H26" s="319"/>
      <c r="I26" s="320">
        <f>SUM(I18:I25)</f>
        <v>0.0725445</v>
      </c>
      <c r="J26" s="319"/>
      <c r="K26" s="320">
        <f>SUM(K18:K25)</f>
        <v>-210.84</v>
      </c>
      <c r="O26" s="292">
        <v>4</v>
      </c>
      <c r="BA26" s="321">
        <f>SUM(BA18:BA25)</f>
        <v>0</v>
      </c>
      <c r="BB26" s="321">
        <f>SUM(BB18:BB25)</f>
        <v>0</v>
      </c>
      <c r="BC26" s="321">
        <f>SUM(BC18:BC25)</f>
        <v>0</v>
      </c>
      <c r="BD26" s="321">
        <f>SUM(BD18:BD25)</f>
        <v>0</v>
      </c>
      <c r="BE26" s="321">
        <f>SUM(BE18:BE25)</f>
        <v>0</v>
      </c>
    </row>
    <row r="27" spans="1:15" ht="12.75">
      <c r="A27" s="282" t="s">
        <v>97</v>
      </c>
      <c r="B27" s="283" t="s">
        <v>261</v>
      </c>
      <c r="C27" s="284" t="s">
        <v>262</v>
      </c>
      <c r="D27" s="285"/>
      <c r="E27" s="286"/>
      <c r="F27" s="286"/>
      <c r="G27" s="287"/>
      <c r="H27" s="288"/>
      <c r="I27" s="289"/>
      <c r="J27" s="290"/>
      <c r="K27" s="291"/>
      <c r="O27" s="292">
        <v>1</v>
      </c>
    </row>
    <row r="28" spans="1:80" ht="12.75">
      <c r="A28" s="293">
        <v>7</v>
      </c>
      <c r="B28" s="294" t="s">
        <v>264</v>
      </c>
      <c r="C28" s="295" t="s">
        <v>265</v>
      </c>
      <c r="D28" s="296" t="s">
        <v>202</v>
      </c>
      <c r="E28" s="297">
        <v>210.84</v>
      </c>
      <c r="F28" s="297">
        <v>0</v>
      </c>
      <c r="G28" s="298">
        <f>E28*F28</f>
        <v>0</v>
      </c>
      <c r="H28" s="299">
        <v>0</v>
      </c>
      <c r="I28" s="300">
        <f>E28*H28</f>
        <v>0</v>
      </c>
      <c r="J28" s="299"/>
      <c r="K28" s="300">
        <f>E28*J28</f>
        <v>0</v>
      </c>
      <c r="O28" s="292">
        <v>2</v>
      </c>
      <c r="AA28" s="261">
        <v>8</v>
      </c>
      <c r="AB28" s="261">
        <v>0</v>
      </c>
      <c r="AC28" s="261">
        <v>3</v>
      </c>
      <c r="AZ28" s="261">
        <v>1</v>
      </c>
      <c r="BA28" s="261">
        <f>IF(AZ28=1,G28,0)</f>
        <v>0</v>
      </c>
      <c r="BB28" s="261">
        <f>IF(AZ28=2,G28,0)</f>
        <v>0</v>
      </c>
      <c r="BC28" s="261">
        <f>IF(AZ28=3,G28,0)</f>
        <v>0</v>
      </c>
      <c r="BD28" s="261">
        <f>IF(AZ28=4,G28,0)</f>
        <v>0</v>
      </c>
      <c r="BE28" s="261">
        <f>IF(AZ28=5,G28,0)</f>
        <v>0</v>
      </c>
      <c r="CA28" s="292">
        <v>8</v>
      </c>
      <c r="CB28" s="292">
        <v>0</v>
      </c>
    </row>
    <row r="29" spans="1:80" ht="22.5">
      <c r="A29" s="293">
        <v>8</v>
      </c>
      <c r="B29" s="294" t="s">
        <v>266</v>
      </c>
      <c r="C29" s="295" t="s">
        <v>267</v>
      </c>
      <c r="D29" s="296" t="s">
        <v>202</v>
      </c>
      <c r="E29" s="297">
        <v>1897.56</v>
      </c>
      <c r="F29" s="297">
        <v>0</v>
      </c>
      <c r="G29" s="298">
        <f>E29*F29</f>
        <v>0</v>
      </c>
      <c r="H29" s="299">
        <v>0</v>
      </c>
      <c r="I29" s="300">
        <f>E29*H29</f>
        <v>0</v>
      </c>
      <c r="J29" s="299"/>
      <c r="K29" s="300">
        <f>E29*J29</f>
        <v>0</v>
      </c>
      <c r="O29" s="292">
        <v>2</v>
      </c>
      <c r="AA29" s="261">
        <v>8</v>
      </c>
      <c r="AB29" s="261">
        <v>0</v>
      </c>
      <c r="AC29" s="261">
        <v>3</v>
      </c>
      <c r="AZ29" s="261">
        <v>1</v>
      </c>
      <c r="BA29" s="261">
        <f>IF(AZ29=1,G29,0)</f>
        <v>0</v>
      </c>
      <c r="BB29" s="261">
        <f>IF(AZ29=2,G29,0)</f>
        <v>0</v>
      </c>
      <c r="BC29" s="261">
        <f>IF(AZ29=3,G29,0)</f>
        <v>0</v>
      </c>
      <c r="BD29" s="261">
        <f>IF(AZ29=4,G29,0)</f>
        <v>0</v>
      </c>
      <c r="BE29" s="261">
        <f>IF(AZ29=5,G29,0)</f>
        <v>0</v>
      </c>
      <c r="CA29" s="292">
        <v>8</v>
      </c>
      <c r="CB29" s="292">
        <v>0</v>
      </c>
    </row>
    <row r="30" spans="1:80" ht="12.75">
      <c r="A30" s="293">
        <v>9</v>
      </c>
      <c r="B30" s="294" t="s">
        <v>268</v>
      </c>
      <c r="C30" s="295" t="s">
        <v>269</v>
      </c>
      <c r="D30" s="296" t="s">
        <v>202</v>
      </c>
      <c r="E30" s="297">
        <v>210.84</v>
      </c>
      <c r="F30" s="297">
        <v>0</v>
      </c>
      <c r="G30" s="298">
        <f>E30*F30</f>
        <v>0</v>
      </c>
      <c r="H30" s="299">
        <v>0</v>
      </c>
      <c r="I30" s="300">
        <f>E30*H30</f>
        <v>0</v>
      </c>
      <c r="J30" s="299"/>
      <c r="K30" s="300">
        <f>E30*J30</f>
        <v>0</v>
      </c>
      <c r="O30" s="292">
        <v>2</v>
      </c>
      <c r="AA30" s="261">
        <v>8</v>
      </c>
      <c r="AB30" s="261">
        <v>0</v>
      </c>
      <c r="AC30" s="261">
        <v>3</v>
      </c>
      <c r="AZ30" s="261">
        <v>1</v>
      </c>
      <c r="BA30" s="261">
        <f>IF(AZ30=1,G30,0)</f>
        <v>0</v>
      </c>
      <c r="BB30" s="261">
        <f>IF(AZ30=2,G30,0)</f>
        <v>0</v>
      </c>
      <c r="BC30" s="261">
        <f>IF(AZ30=3,G30,0)</f>
        <v>0</v>
      </c>
      <c r="BD30" s="261">
        <f>IF(AZ30=4,G30,0)</f>
        <v>0</v>
      </c>
      <c r="BE30" s="261">
        <f>IF(AZ30=5,G30,0)</f>
        <v>0</v>
      </c>
      <c r="CA30" s="292">
        <v>8</v>
      </c>
      <c r="CB30" s="292">
        <v>0</v>
      </c>
    </row>
    <row r="31" spans="1:80" ht="12.75">
      <c r="A31" s="293">
        <v>10</v>
      </c>
      <c r="B31" s="294" t="s">
        <v>270</v>
      </c>
      <c r="C31" s="295" t="s">
        <v>271</v>
      </c>
      <c r="D31" s="296" t="s">
        <v>202</v>
      </c>
      <c r="E31" s="297">
        <v>843.36</v>
      </c>
      <c r="F31" s="297">
        <v>0</v>
      </c>
      <c r="G31" s="298">
        <f>E31*F31</f>
        <v>0</v>
      </c>
      <c r="H31" s="299">
        <v>0</v>
      </c>
      <c r="I31" s="300">
        <f>E31*H31</f>
        <v>0</v>
      </c>
      <c r="J31" s="299"/>
      <c r="K31" s="300">
        <f>E31*J31</f>
        <v>0</v>
      </c>
      <c r="O31" s="292">
        <v>2</v>
      </c>
      <c r="AA31" s="261">
        <v>8</v>
      </c>
      <c r="AB31" s="261">
        <v>0</v>
      </c>
      <c r="AC31" s="261">
        <v>3</v>
      </c>
      <c r="AZ31" s="261">
        <v>1</v>
      </c>
      <c r="BA31" s="261">
        <f>IF(AZ31=1,G31,0)</f>
        <v>0</v>
      </c>
      <c r="BB31" s="261">
        <f>IF(AZ31=2,G31,0)</f>
        <v>0</v>
      </c>
      <c r="BC31" s="261">
        <f>IF(AZ31=3,G31,0)</f>
        <v>0</v>
      </c>
      <c r="BD31" s="261">
        <f>IF(AZ31=4,G31,0)</f>
        <v>0</v>
      </c>
      <c r="BE31" s="261">
        <f>IF(AZ31=5,G31,0)</f>
        <v>0</v>
      </c>
      <c r="CA31" s="292">
        <v>8</v>
      </c>
      <c r="CB31" s="292">
        <v>0</v>
      </c>
    </row>
    <row r="32" spans="1:80" ht="12.75">
      <c r="A32" s="293">
        <v>11</v>
      </c>
      <c r="B32" s="294" t="s">
        <v>272</v>
      </c>
      <c r="C32" s="295" t="s">
        <v>273</v>
      </c>
      <c r="D32" s="296" t="s">
        <v>202</v>
      </c>
      <c r="E32" s="297">
        <v>210.84</v>
      </c>
      <c r="F32" s="297">
        <v>0</v>
      </c>
      <c r="G32" s="298">
        <f>E32*F32</f>
        <v>0</v>
      </c>
      <c r="H32" s="299">
        <v>0</v>
      </c>
      <c r="I32" s="300">
        <f>E32*H32</f>
        <v>0</v>
      </c>
      <c r="J32" s="299"/>
      <c r="K32" s="300">
        <f>E32*J32</f>
        <v>0</v>
      </c>
      <c r="O32" s="292">
        <v>2</v>
      </c>
      <c r="AA32" s="261">
        <v>8</v>
      </c>
      <c r="AB32" s="261">
        <v>0</v>
      </c>
      <c r="AC32" s="261">
        <v>3</v>
      </c>
      <c r="AZ32" s="261">
        <v>1</v>
      </c>
      <c r="BA32" s="261">
        <f>IF(AZ32=1,G32,0)</f>
        <v>0</v>
      </c>
      <c r="BB32" s="261">
        <f>IF(AZ32=2,G32,0)</f>
        <v>0</v>
      </c>
      <c r="BC32" s="261">
        <f>IF(AZ32=3,G32,0)</f>
        <v>0</v>
      </c>
      <c r="BD32" s="261">
        <f>IF(AZ32=4,G32,0)</f>
        <v>0</v>
      </c>
      <c r="BE32" s="261">
        <f>IF(AZ32=5,G32,0)</f>
        <v>0</v>
      </c>
      <c r="CA32" s="292">
        <v>8</v>
      </c>
      <c r="CB32" s="292">
        <v>0</v>
      </c>
    </row>
    <row r="33" spans="1:80" ht="12.75">
      <c r="A33" s="293">
        <v>12</v>
      </c>
      <c r="B33" s="294" t="s">
        <v>274</v>
      </c>
      <c r="C33" s="295" t="s">
        <v>404</v>
      </c>
      <c r="D33" s="296" t="s">
        <v>202</v>
      </c>
      <c r="E33" s="297">
        <v>210.84</v>
      </c>
      <c r="F33" s="297">
        <v>0</v>
      </c>
      <c r="G33" s="298">
        <f>E33*F33</f>
        <v>0</v>
      </c>
      <c r="H33" s="299">
        <v>0</v>
      </c>
      <c r="I33" s="300">
        <f>E33*H33</f>
        <v>0</v>
      </c>
      <c r="J33" s="299"/>
      <c r="K33" s="300">
        <f>E33*J33</f>
        <v>0</v>
      </c>
      <c r="O33" s="292">
        <v>2</v>
      </c>
      <c r="AA33" s="261">
        <v>8</v>
      </c>
      <c r="AB33" s="261">
        <v>0</v>
      </c>
      <c r="AC33" s="261">
        <v>3</v>
      </c>
      <c r="AZ33" s="261">
        <v>1</v>
      </c>
      <c r="BA33" s="261">
        <f>IF(AZ33=1,G33,0)</f>
        <v>0</v>
      </c>
      <c r="BB33" s="261">
        <f>IF(AZ33=2,G33,0)</f>
        <v>0</v>
      </c>
      <c r="BC33" s="261">
        <f>IF(AZ33=3,G33,0)</f>
        <v>0</v>
      </c>
      <c r="BD33" s="261">
        <f>IF(AZ33=4,G33,0)</f>
        <v>0</v>
      </c>
      <c r="BE33" s="261">
        <f>IF(AZ33=5,G33,0)</f>
        <v>0</v>
      </c>
      <c r="CA33" s="292">
        <v>8</v>
      </c>
      <c r="CB33" s="292">
        <v>0</v>
      </c>
    </row>
    <row r="34" spans="1:57" ht="12.75">
      <c r="A34" s="312"/>
      <c r="B34" s="313" t="s">
        <v>100</v>
      </c>
      <c r="C34" s="314" t="s">
        <v>263</v>
      </c>
      <c r="D34" s="315"/>
      <c r="E34" s="316"/>
      <c r="F34" s="317"/>
      <c r="G34" s="318">
        <f>SUM(G27:G33)</f>
        <v>0</v>
      </c>
      <c r="H34" s="319"/>
      <c r="I34" s="320">
        <f>SUM(I27:I33)</f>
        <v>0</v>
      </c>
      <c r="J34" s="319"/>
      <c r="K34" s="320">
        <f>SUM(K27:K33)</f>
        <v>0</v>
      </c>
      <c r="O34" s="292">
        <v>4</v>
      </c>
      <c r="BA34" s="321">
        <f>SUM(BA27:BA33)</f>
        <v>0</v>
      </c>
      <c r="BB34" s="321">
        <f>SUM(BB27:BB33)</f>
        <v>0</v>
      </c>
      <c r="BC34" s="321">
        <f>SUM(BC27:BC33)</f>
        <v>0</v>
      </c>
      <c r="BD34" s="321">
        <f>SUM(BD27:BD33)</f>
        <v>0</v>
      </c>
      <c r="BE34" s="321">
        <f>SUM(BE27:BE33)</f>
        <v>0</v>
      </c>
    </row>
    <row r="35" ht="12.75">
      <c r="E35" s="261"/>
    </row>
    <row r="36" ht="12.75">
      <c r="E36" s="261"/>
    </row>
    <row r="37" ht="12.75">
      <c r="E37" s="261"/>
    </row>
    <row r="38" ht="12.75">
      <c r="E38" s="261"/>
    </row>
    <row r="39" ht="12.75">
      <c r="E39" s="261"/>
    </row>
    <row r="40" ht="12.75">
      <c r="E40" s="261"/>
    </row>
    <row r="41" ht="12.75">
      <c r="E41" s="261"/>
    </row>
    <row r="42" ht="12.75">
      <c r="E42" s="261"/>
    </row>
    <row r="43" ht="12.75">
      <c r="E43" s="261"/>
    </row>
    <row r="44" ht="12.75">
      <c r="E44" s="261"/>
    </row>
    <row r="45" ht="12.75">
      <c r="E45" s="261"/>
    </row>
    <row r="46" ht="12.75">
      <c r="E46" s="261"/>
    </row>
    <row r="47" ht="12.75">
      <c r="E47" s="261"/>
    </row>
    <row r="48" ht="12.75">
      <c r="E48" s="261"/>
    </row>
    <row r="49" ht="12.75">
      <c r="E49" s="261"/>
    </row>
    <row r="50" ht="12.75">
      <c r="E50" s="261"/>
    </row>
    <row r="51" ht="12.75">
      <c r="E51" s="261"/>
    </row>
    <row r="52" ht="12.75">
      <c r="E52" s="261"/>
    </row>
    <row r="53" ht="12.75">
      <c r="E53" s="261"/>
    </row>
    <row r="54" ht="12.75">
      <c r="E54" s="261"/>
    </row>
    <row r="55" ht="12.75">
      <c r="E55" s="261"/>
    </row>
    <row r="56" ht="12.75">
      <c r="E56" s="261"/>
    </row>
    <row r="57" ht="12.75">
      <c r="E57" s="261"/>
    </row>
    <row r="58" spans="1:7" ht="12.75">
      <c r="A58" s="311"/>
      <c r="B58" s="311"/>
      <c r="C58" s="311"/>
      <c r="D58" s="311"/>
      <c r="E58" s="311"/>
      <c r="F58" s="311"/>
      <c r="G58" s="311"/>
    </row>
    <row r="59" spans="1:7" ht="12.75">
      <c r="A59" s="311"/>
      <c r="B59" s="311"/>
      <c r="C59" s="311"/>
      <c r="D59" s="311"/>
      <c r="E59" s="311"/>
      <c r="F59" s="311"/>
      <c r="G59" s="311"/>
    </row>
    <row r="60" spans="1:7" ht="12.75">
      <c r="A60" s="311"/>
      <c r="B60" s="311"/>
      <c r="C60" s="311"/>
      <c r="D60" s="311"/>
      <c r="E60" s="311"/>
      <c r="F60" s="311"/>
      <c r="G60" s="311"/>
    </row>
    <row r="61" spans="1:7" ht="12.75">
      <c r="A61" s="311"/>
      <c r="B61" s="311"/>
      <c r="C61" s="311"/>
      <c r="D61" s="311"/>
      <c r="E61" s="311"/>
      <c r="F61" s="311"/>
      <c r="G61" s="311"/>
    </row>
    <row r="62" ht="12.75">
      <c r="E62" s="261"/>
    </row>
    <row r="63" ht="12.75">
      <c r="E63" s="261"/>
    </row>
    <row r="64" ht="12.75">
      <c r="E64" s="261"/>
    </row>
    <row r="65" ht="12.75">
      <c r="E65" s="261"/>
    </row>
    <row r="66" ht="12.75">
      <c r="E66" s="261"/>
    </row>
    <row r="67" ht="12.75">
      <c r="E67" s="261"/>
    </row>
    <row r="68" ht="12.75">
      <c r="E68" s="261"/>
    </row>
    <row r="69" ht="12.75">
      <c r="E69" s="261"/>
    </row>
    <row r="70" ht="12.75">
      <c r="E70" s="261"/>
    </row>
    <row r="71" ht="12.75">
      <c r="E71" s="261"/>
    </row>
    <row r="72" ht="12.75">
      <c r="E72" s="261"/>
    </row>
    <row r="73" ht="12.75">
      <c r="E73" s="261"/>
    </row>
    <row r="74" ht="12.75">
      <c r="E74" s="261"/>
    </row>
    <row r="75" ht="12.75">
      <c r="E75" s="261"/>
    </row>
    <row r="76" ht="12.75">
      <c r="E76" s="261"/>
    </row>
    <row r="77" ht="12.75">
      <c r="E77" s="261"/>
    </row>
    <row r="78" ht="12.75">
      <c r="E78" s="261"/>
    </row>
    <row r="79" ht="12.75">
      <c r="E79" s="261"/>
    </row>
    <row r="80" ht="12.75">
      <c r="E80" s="261"/>
    </row>
    <row r="81" ht="12.75">
      <c r="E81" s="261"/>
    </row>
    <row r="82" ht="12.75">
      <c r="E82" s="261"/>
    </row>
    <row r="83" ht="12.75">
      <c r="E83" s="261"/>
    </row>
    <row r="84" ht="12.75">
      <c r="E84" s="261"/>
    </row>
    <row r="85" ht="12.75">
      <c r="E85" s="261"/>
    </row>
    <row r="86" ht="12.75">
      <c r="E86" s="261"/>
    </row>
    <row r="87" ht="12.75">
      <c r="E87" s="261"/>
    </row>
    <row r="88" ht="12.75">
      <c r="E88" s="261"/>
    </row>
    <row r="89" ht="12.75">
      <c r="E89" s="261"/>
    </row>
    <row r="90" ht="12.75">
      <c r="E90" s="261"/>
    </row>
    <row r="91" ht="12.75">
      <c r="E91" s="261"/>
    </row>
    <row r="92" ht="12.75">
      <c r="E92" s="261"/>
    </row>
    <row r="93" spans="1:2" ht="12.75">
      <c r="A93" s="322"/>
      <c r="B93" s="322"/>
    </row>
    <row r="94" spans="1:7" ht="12.75">
      <c r="A94" s="311"/>
      <c r="B94" s="311"/>
      <c r="C94" s="323"/>
      <c r="D94" s="323"/>
      <c r="E94" s="324"/>
      <c r="F94" s="323"/>
      <c r="G94" s="325"/>
    </row>
    <row r="95" spans="1:7" ht="12.75">
      <c r="A95" s="326"/>
      <c r="B95" s="326"/>
      <c r="C95" s="311"/>
      <c r="D95" s="311"/>
      <c r="E95" s="327"/>
      <c r="F95" s="311"/>
      <c r="G95" s="311"/>
    </row>
    <row r="96" spans="1:7" ht="12.75">
      <c r="A96" s="311"/>
      <c r="B96" s="311"/>
      <c r="C96" s="311"/>
      <c r="D96" s="311"/>
      <c r="E96" s="327"/>
      <c r="F96" s="311"/>
      <c r="G96" s="311"/>
    </row>
    <row r="97" spans="1:7" ht="12.75">
      <c r="A97" s="311"/>
      <c r="B97" s="311"/>
      <c r="C97" s="311"/>
      <c r="D97" s="311"/>
      <c r="E97" s="327"/>
      <c r="F97" s="311"/>
      <c r="G97" s="311"/>
    </row>
    <row r="98" spans="1:7" ht="12.75">
      <c r="A98" s="311"/>
      <c r="B98" s="311"/>
      <c r="C98" s="311"/>
      <c r="D98" s="311"/>
      <c r="E98" s="327"/>
      <c r="F98" s="311"/>
      <c r="G98" s="311"/>
    </row>
    <row r="99" spans="1:7" ht="12.75">
      <c r="A99" s="311"/>
      <c r="B99" s="311"/>
      <c r="C99" s="311"/>
      <c r="D99" s="311"/>
      <c r="E99" s="327"/>
      <c r="F99" s="311"/>
      <c r="G99" s="311"/>
    </row>
    <row r="100" spans="1:7" ht="12.75">
      <c r="A100" s="311"/>
      <c r="B100" s="311"/>
      <c r="C100" s="311"/>
      <c r="D100" s="311"/>
      <c r="E100" s="327"/>
      <c r="F100" s="311"/>
      <c r="G100" s="311"/>
    </row>
    <row r="101" spans="1:7" ht="12.75">
      <c r="A101" s="311"/>
      <c r="B101" s="311"/>
      <c r="C101" s="311"/>
      <c r="D101" s="311"/>
      <c r="E101" s="327"/>
      <c r="F101" s="311"/>
      <c r="G101" s="311"/>
    </row>
    <row r="102" spans="1:7" ht="12.75">
      <c r="A102" s="311"/>
      <c r="B102" s="311"/>
      <c r="C102" s="311"/>
      <c r="D102" s="311"/>
      <c r="E102" s="327"/>
      <c r="F102" s="311"/>
      <c r="G102" s="311"/>
    </row>
    <row r="103" spans="1:7" ht="12.75">
      <c r="A103" s="311"/>
      <c r="B103" s="311"/>
      <c r="C103" s="311"/>
      <c r="D103" s="311"/>
      <c r="E103" s="327"/>
      <c r="F103" s="311"/>
      <c r="G103" s="311"/>
    </row>
    <row r="104" spans="1:7" ht="12.75">
      <c r="A104" s="311"/>
      <c r="B104" s="311"/>
      <c r="C104" s="311"/>
      <c r="D104" s="311"/>
      <c r="E104" s="327"/>
      <c r="F104" s="311"/>
      <c r="G104" s="311"/>
    </row>
    <row r="105" spans="1:7" ht="12.75">
      <c r="A105" s="311"/>
      <c r="B105" s="311"/>
      <c r="C105" s="311"/>
      <c r="D105" s="311"/>
      <c r="E105" s="327"/>
      <c r="F105" s="311"/>
      <c r="G105" s="311"/>
    </row>
    <row r="106" spans="1:7" ht="12.75">
      <c r="A106" s="311"/>
      <c r="B106" s="311"/>
      <c r="C106" s="311"/>
      <c r="D106" s="311"/>
      <c r="E106" s="327"/>
      <c r="F106" s="311"/>
      <c r="G106" s="311"/>
    </row>
    <row r="107" spans="1:7" ht="12.75">
      <c r="A107" s="311"/>
      <c r="B107" s="311"/>
      <c r="C107" s="311"/>
      <c r="D107" s="311"/>
      <c r="E107" s="327"/>
      <c r="F107" s="311"/>
      <c r="G107" s="311"/>
    </row>
  </sheetData>
  <sheetProtection/>
  <mergeCells count="14">
    <mergeCell ref="C15:D15"/>
    <mergeCell ref="C16:D16"/>
    <mergeCell ref="C20:D20"/>
    <mergeCell ref="C21:D21"/>
    <mergeCell ref="C23:D23"/>
    <mergeCell ref="C25:D25"/>
    <mergeCell ref="A1:G1"/>
    <mergeCell ref="A3:B3"/>
    <mergeCell ref="A4:B4"/>
    <mergeCell ref="E4:G4"/>
    <mergeCell ref="C9:D9"/>
    <mergeCell ref="C10:D10"/>
    <mergeCell ref="C12:D12"/>
    <mergeCell ref="C13:D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5"/>
  <dimension ref="A1:BE51"/>
  <sheetViews>
    <sheetView zoomScalePageLayoutView="0" workbookViewId="0" topLeftCell="A10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01" t="s">
        <v>101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32</v>
      </c>
      <c r="B2" s="104"/>
      <c r="C2" s="105" t="s">
        <v>406</v>
      </c>
      <c r="D2" s="105" t="s">
        <v>409</v>
      </c>
      <c r="E2" s="106"/>
      <c r="F2" s="107" t="s">
        <v>33</v>
      </c>
      <c r="G2" s="108"/>
    </row>
    <row r="3" spans="1:7" ht="3" customHeight="1" hidden="1">
      <c r="A3" s="109"/>
      <c r="B3" s="110"/>
      <c r="C3" s="111"/>
      <c r="D3" s="111"/>
      <c r="E3" s="112"/>
      <c r="F3" s="113"/>
      <c r="G3" s="114"/>
    </row>
    <row r="4" spans="1:7" ht="12" customHeight="1">
      <c r="A4" s="115" t="s">
        <v>34</v>
      </c>
      <c r="B4" s="110"/>
      <c r="C4" s="111"/>
      <c r="D4" s="111"/>
      <c r="E4" s="112"/>
      <c r="F4" s="113" t="s">
        <v>35</v>
      </c>
      <c r="G4" s="116"/>
    </row>
    <row r="5" spans="1:7" ht="12.75" customHeight="1">
      <c r="A5" s="117" t="s">
        <v>406</v>
      </c>
      <c r="B5" s="118"/>
      <c r="C5" s="119" t="s">
        <v>407</v>
      </c>
      <c r="D5" s="120"/>
      <c r="E5" s="118"/>
      <c r="F5" s="113" t="s">
        <v>36</v>
      </c>
      <c r="G5" s="114"/>
    </row>
    <row r="6" spans="1:15" ht="12.75" customHeight="1">
      <c r="A6" s="115" t="s">
        <v>37</v>
      </c>
      <c r="B6" s="110"/>
      <c r="C6" s="111"/>
      <c r="D6" s="111"/>
      <c r="E6" s="112"/>
      <c r="F6" s="121" t="s">
        <v>38</v>
      </c>
      <c r="G6" s="122"/>
      <c r="O6" s="123"/>
    </row>
    <row r="7" spans="1:7" ht="12.75" customHeight="1">
      <c r="A7" s="124" t="s">
        <v>103</v>
      </c>
      <c r="B7" s="125"/>
      <c r="C7" s="126" t="s">
        <v>104</v>
      </c>
      <c r="D7" s="127"/>
      <c r="E7" s="127"/>
      <c r="F7" s="128" t="s">
        <v>39</v>
      </c>
      <c r="G7" s="122">
        <f>IF(G6=0,,ROUND((F30+F32)/G6,1))</f>
        <v>0</v>
      </c>
    </row>
    <row r="8" spans="1:9" ht="12.75">
      <c r="A8" s="129" t="s">
        <v>40</v>
      </c>
      <c r="B8" s="113"/>
      <c r="C8" s="130" t="s">
        <v>285</v>
      </c>
      <c r="D8" s="130"/>
      <c r="E8" s="131"/>
      <c r="F8" s="132" t="s">
        <v>41</v>
      </c>
      <c r="G8" s="133"/>
      <c r="H8" s="134"/>
      <c r="I8" s="135"/>
    </row>
    <row r="9" spans="1:8" ht="12.75">
      <c r="A9" s="129" t="s">
        <v>42</v>
      </c>
      <c r="B9" s="113"/>
      <c r="C9" s="130"/>
      <c r="D9" s="130"/>
      <c r="E9" s="131"/>
      <c r="F9" s="113"/>
      <c r="G9" s="136"/>
      <c r="H9" s="137"/>
    </row>
    <row r="10" spans="1:8" ht="12.75">
      <c r="A10" s="129" t="s">
        <v>43</v>
      </c>
      <c r="B10" s="113"/>
      <c r="C10" s="130" t="s">
        <v>284</v>
      </c>
      <c r="D10" s="130"/>
      <c r="E10" s="130"/>
      <c r="F10" s="138"/>
      <c r="G10" s="139"/>
      <c r="H10" s="140"/>
    </row>
    <row r="11" spans="1:57" ht="13.5" customHeight="1">
      <c r="A11" s="129" t="s">
        <v>44</v>
      </c>
      <c r="B11" s="113"/>
      <c r="C11" s="130"/>
      <c r="D11" s="130"/>
      <c r="E11" s="130"/>
      <c r="F11" s="141" t="s">
        <v>45</v>
      </c>
      <c r="G11" s="142"/>
      <c r="H11" s="137"/>
      <c r="BA11" s="143"/>
      <c r="BB11" s="143"/>
      <c r="BC11" s="143"/>
      <c r="BD11" s="143"/>
      <c r="BE11" s="143"/>
    </row>
    <row r="12" spans="1:8" ht="12.75" customHeight="1">
      <c r="A12" s="144" t="s">
        <v>46</v>
      </c>
      <c r="B12" s="110"/>
      <c r="C12" s="145"/>
      <c r="D12" s="145"/>
      <c r="E12" s="145"/>
      <c r="F12" s="146" t="s">
        <v>47</v>
      </c>
      <c r="G12" s="147"/>
      <c r="H12" s="137"/>
    </row>
    <row r="13" spans="1:8" ht="28.5" customHeight="1" thickBot="1">
      <c r="A13" s="148" t="s">
        <v>48</v>
      </c>
      <c r="B13" s="149"/>
      <c r="C13" s="149"/>
      <c r="D13" s="149"/>
      <c r="E13" s="150"/>
      <c r="F13" s="150"/>
      <c r="G13" s="151"/>
      <c r="H13" s="137"/>
    </row>
    <row r="14" spans="1:7" ht="17.25" customHeight="1" thickBot="1">
      <c r="A14" s="152" t="s">
        <v>49</v>
      </c>
      <c r="B14" s="153"/>
      <c r="C14" s="154"/>
      <c r="D14" s="155" t="s">
        <v>50</v>
      </c>
      <c r="E14" s="156"/>
      <c r="F14" s="156"/>
      <c r="G14" s="154"/>
    </row>
    <row r="15" spans="1:7" ht="15.75" customHeight="1">
      <c r="A15" s="157"/>
      <c r="B15" s="158" t="s">
        <v>51</v>
      </c>
      <c r="C15" s="159">
        <f>'SO 05 SO 05 Rek'!E10</f>
        <v>0</v>
      </c>
      <c r="D15" s="160" t="str">
        <f>'SO 05 SO 05 Rek'!A15</f>
        <v>Ztížené výrobní podmínky</v>
      </c>
      <c r="E15" s="161"/>
      <c r="F15" s="162"/>
      <c r="G15" s="159">
        <f>'SO 05 SO 05 Rek'!I15</f>
        <v>0</v>
      </c>
    </row>
    <row r="16" spans="1:7" ht="15.75" customHeight="1">
      <c r="A16" s="157" t="s">
        <v>52</v>
      </c>
      <c r="B16" s="158" t="s">
        <v>53</v>
      </c>
      <c r="C16" s="159">
        <f>'SO 05 SO 05 Rek'!F10</f>
        <v>0</v>
      </c>
      <c r="D16" s="109" t="str">
        <f>'SO 05 SO 05 Rek'!A16</f>
        <v>Oborová přirážka</v>
      </c>
      <c r="E16" s="163"/>
      <c r="F16" s="164"/>
      <c r="G16" s="159">
        <f>'SO 05 SO 05 Rek'!I16</f>
        <v>0</v>
      </c>
    </row>
    <row r="17" spans="1:7" ht="15.75" customHeight="1">
      <c r="A17" s="157" t="s">
        <v>54</v>
      </c>
      <c r="B17" s="158" t="s">
        <v>55</v>
      </c>
      <c r="C17" s="159">
        <f>'SO 05 SO 05 Rek'!H10</f>
        <v>0</v>
      </c>
      <c r="D17" s="109" t="str">
        <f>'SO 05 SO 05 Rek'!A17</f>
        <v>Přesun stavebních kapacit</v>
      </c>
      <c r="E17" s="163"/>
      <c r="F17" s="164"/>
      <c r="G17" s="159">
        <f>'SO 05 SO 05 Rek'!I17</f>
        <v>0</v>
      </c>
    </row>
    <row r="18" spans="1:7" ht="15.75" customHeight="1">
      <c r="A18" s="165" t="s">
        <v>56</v>
      </c>
      <c r="B18" s="166" t="s">
        <v>57</v>
      </c>
      <c r="C18" s="159">
        <f>'SO 05 SO 05 Rek'!G10</f>
        <v>0</v>
      </c>
      <c r="D18" s="109" t="str">
        <f>'SO 05 SO 05 Rek'!A18</f>
        <v>Mimostaveništní doprava</v>
      </c>
      <c r="E18" s="163"/>
      <c r="F18" s="164"/>
      <c r="G18" s="159">
        <f>'SO 05 SO 05 Rek'!I18</f>
        <v>0</v>
      </c>
    </row>
    <row r="19" spans="1:7" ht="15.75" customHeight="1">
      <c r="A19" s="167" t="s">
        <v>58</v>
      </c>
      <c r="B19" s="158"/>
      <c r="C19" s="159">
        <f>SUM(C15:C18)</f>
        <v>0</v>
      </c>
      <c r="D19" s="109" t="str">
        <f>'SO 05 SO 05 Rek'!A19</f>
        <v>Zařízení staveniště</v>
      </c>
      <c r="E19" s="163"/>
      <c r="F19" s="164"/>
      <c r="G19" s="159">
        <f>'SO 05 SO 05 Rek'!I19</f>
        <v>0</v>
      </c>
    </row>
    <row r="20" spans="1:7" ht="15.75" customHeight="1">
      <c r="A20" s="167"/>
      <c r="B20" s="158"/>
      <c r="C20" s="159"/>
      <c r="D20" s="109" t="str">
        <f>'SO 05 SO 05 Rek'!A20</f>
        <v>Provoz investora</v>
      </c>
      <c r="E20" s="163"/>
      <c r="F20" s="164"/>
      <c r="G20" s="159">
        <f>'SO 05 SO 05 Rek'!I20</f>
        <v>0</v>
      </c>
    </row>
    <row r="21" spans="1:7" ht="15.75" customHeight="1">
      <c r="A21" s="167" t="s">
        <v>29</v>
      </c>
      <c r="B21" s="158"/>
      <c r="C21" s="159">
        <f>'SO 05 SO 05 Rek'!I10</f>
        <v>0</v>
      </c>
      <c r="D21" s="109" t="str">
        <f>'SO 05 SO 05 Rek'!A21</f>
        <v>Kompletační činnost (IČD)</v>
      </c>
      <c r="E21" s="163"/>
      <c r="F21" s="164"/>
      <c r="G21" s="159">
        <f>'SO 05 SO 05 Rek'!I21</f>
        <v>0</v>
      </c>
    </row>
    <row r="22" spans="1:7" ht="15.75" customHeight="1">
      <c r="A22" s="168" t="s">
        <v>59</v>
      </c>
      <c r="B22" s="137"/>
      <c r="C22" s="159">
        <f>C19+C21</f>
        <v>0</v>
      </c>
      <c r="D22" s="109" t="s">
        <v>60</v>
      </c>
      <c r="E22" s="163"/>
      <c r="F22" s="164"/>
      <c r="G22" s="159">
        <f>G23-SUM(G15:G21)</f>
        <v>0</v>
      </c>
    </row>
    <row r="23" spans="1:7" ht="15.75" customHeight="1" thickBot="1">
      <c r="A23" s="169" t="s">
        <v>61</v>
      </c>
      <c r="B23" s="170"/>
      <c r="C23" s="171">
        <f>C22+G23</f>
        <v>0</v>
      </c>
      <c r="D23" s="172" t="s">
        <v>62</v>
      </c>
      <c r="E23" s="173"/>
      <c r="F23" s="174"/>
      <c r="G23" s="159">
        <f>'SO 05 SO 05 Rek'!H23</f>
        <v>0</v>
      </c>
    </row>
    <row r="24" spans="1:7" ht="12.75">
      <c r="A24" s="175" t="s">
        <v>63</v>
      </c>
      <c r="B24" s="176"/>
      <c r="C24" s="177"/>
      <c r="D24" s="176" t="s">
        <v>64</v>
      </c>
      <c r="E24" s="176"/>
      <c r="F24" s="178" t="s">
        <v>65</v>
      </c>
      <c r="G24" s="179"/>
    </row>
    <row r="25" spans="1:7" ht="12.75">
      <c r="A25" s="168" t="s">
        <v>66</v>
      </c>
      <c r="B25" s="137"/>
      <c r="C25" s="180"/>
      <c r="D25" s="137" t="s">
        <v>66</v>
      </c>
      <c r="F25" s="181" t="s">
        <v>66</v>
      </c>
      <c r="G25" s="182"/>
    </row>
    <row r="26" spans="1:7" ht="37.5" customHeight="1">
      <c r="A26" s="168" t="s">
        <v>67</v>
      </c>
      <c r="B26" s="183"/>
      <c r="C26" s="180"/>
      <c r="D26" s="137" t="s">
        <v>67</v>
      </c>
      <c r="F26" s="181" t="s">
        <v>67</v>
      </c>
      <c r="G26" s="182"/>
    </row>
    <row r="27" spans="1:7" ht="12.75">
      <c r="A27" s="168"/>
      <c r="B27" s="184"/>
      <c r="C27" s="180"/>
      <c r="D27" s="137"/>
      <c r="F27" s="181"/>
      <c r="G27" s="182"/>
    </row>
    <row r="28" spans="1:7" ht="12.75">
      <c r="A28" s="168" t="s">
        <v>68</v>
      </c>
      <c r="B28" s="137"/>
      <c r="C28" s="180"/>
      <c r="D28" s="181" t="s">
        <v>69</v>
      </c>
      <c r="E28" s="180"/>
      <c r="F28" s="185" t="s">
        <v>69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 ht="12.75">
      <c r="A30" s="188" t="s">
        <v>11</v>
      </c>
      <c r="B30" s="189"/>
      <c r="C30" s="190">
        <v>20</v>
      </c>
      <c r="D30" s="189" t="s">
        <v>70</v>
      </c>
      <c r="E30" s="191"/>
      <c r="F30" s="192">
        <f>C23-F32</f>
        <v>0</v>
      </c>
      <c r="G30" s="193"/>
    </row>
    <row r="31" spans="1:7" ht="12.75">
      <c r="A31" s="188" t="s">
        <v>71</v>
      </c>
      <c r="B31" s="189"/>
      <c r="C31" s="190">
        <f>C30</f>
        <v>20</v>
      </c>
      <c r="D31" s="189" t="s">
        <v>72</v>
      </c>
      <c r="E31" s="191"/>
      <c r="F31" s="192">
        <f>ROUND(PRODUCT(F30,C31/100),0)</f>
        <v>0</v>
      </c>
      <c r="G31" s="193"/>
    </row>
    <row r="32" spans="1:7" ht="12.75">
      <c r="A32" s="188" t="s">
        <v>11</v>
      </c>
      <c r="B32" s="189"/>
      <c r="C32" s="190">
        <v>0</v>
      </c>
      <c r="D32" s="189" t="s">
        <v>72</v>
      </c>
      <c r="E32" s="191"/>
      <c r="F32" s="192">
        <v>0</v>
      </c>
      <c r="G32" s="193"/>
    </row>
    <row r="33" spans="1:7" ht="12.75">
      <c r="A33" s="188" t="s">
        <v>71</v>
      </c>
      <c r="B33" s="194"/>
      <c r="C33" s="195">
        <f>C32</f>
        <v>0</v>
      </c>
      <c r="D33" s="189" t="s">
        <v>72</v>
      </c>
      <c r="E33" s="164"/>
      <c r="F33" s="192">
        <f>ROUND(PRODUCT(F32,C33/100),0)</f>
        <v>0</v>
      </c>
      <c r="G33" s="193"/>
    </row>
    <row r="34" spans="1:7" s="201" customFormat="1" ht="19.5" customHeight="1" thickBot="1">
      <c r="A34" s="196" t="s">
        <v>73</v>
      </c>
      <c r="B34" s="197"/>
      <c r="C34" s="197"/>
      <c r="D34" s="197"/>
      <c r="E34" s="198"/>
      <c r="F34" s="199">
        <f>ROUND(SUM(F30:F33),0)</f>
        <v>0</v>
      </c>
      <c r="G34" s="20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1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1</v>
      </c>
    </row>
    <row r="39" spans="1:8" ht="12.75">
      <c r="A39" s="203"/>
      <c r="B39" s="202"/>
      <c r="C39" s="202"/>
      <c r="D39" s="202"/>
      <c r="E39" s="202"/>
      <c r="F39" s="202"/>
      <c r="G39" s="202"/>
      <c r="H39" s="1" t="s">
        <v>1</v>
      </c>
    </row>
    <row r="40" spans="1:8" ht="12.75">
      <c r="A40" s="203"/>
      <c r="B40" s="202"/>
      <c r="C40" s="202"/>
      <c r="D40" s="202"/>
      <c r="E40" s="202"/>
      <c r="F40" s="202"/>
      <c r="G40" s="202"/>
      <c r="H40" s="1" t="s">
        <v>1</v>
      </c>
    </row>
    <row r="41" spans="1:8" ht="12.75">
      <c r="A41" s="203"/>
      <c r="B41" s="202"/>
      <c r="C41" s="202"/>
      <c r="D41" s="202"/>
      <c r="E41" s="202"/>
      <c r="F41" s="202"/>
      <c r="G41" s="202"/>
      <c r="H41" s="1" t="s">
        <v>1</v>
      </c>
    </row>
    <row r="42" spans="1:8" ht="12.75">
      <c r="A42" s="203"/>
      <c r="B42" s="202"/>
      <c r="C42" s="202"/>
      <c r="D42" s="202"/>
      <c r="E42" s="202"/>
      <c r="F42" s="202"/>
      <c r="G42" s="202"/>
      <c r="H42" s="1" t="s">
        <v>1</v>
      </c>
    </row>
    <row r="43" spans="1:8" ht="12.75">
      <c r="A43" s="203"/>
      <c r="B43" s="202"/>
      <c r="C43" s="202"/>
      <c r="D43" s="202"/>
      <c r="E43" s="202"/>
      <c r="F43" s="202"/>
      <c r="G43" s="202"/>
      <c r="H43" s="1" t="s">
        <v>1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1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1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</sheetData>
  <sheetProtection/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35"/>
  <dimension ref="A1:BE74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5" t="s">
        <v>2</v>
      </c>
      <c r="B1" s="206"/>
      <c r="C1" s="207" t="s">
        <v>105</v>
      </c>
      <c r="D1" s="208"/>
      <c r="E1" s="209"/>
      <c r="F1" s="208"/>
      <c r="G1" s="210" t="s">
        <v>75</v>
      </c>
      <c r="H1" s="211" t="s">
        <v>406</v>
      </c>
      <c r="I1" s="212"/>
    </row>
    <row r="2" spans="1:9" ht="13.5" thickBot="1">
      <c r="A2" s="213" t="s">
        <v>76</v>
      </c>
      <c r="B2" s="214"/>
      <c r="C2" s="215" t="s">
        <v>408</v>
      </c>
      <c r="D2" s="216"/>
      <c r="E2" s="217"/>
      <c r="F2" s="216"/>
      <c r="G2" s="218" t="s">
        <v>409</v>
      </c>
      <c r="H2" s="219"/>
      <c r="I2" s="220"/>
    </row>
    <row r="3" ht="13.5" thickTop="1">
      <c r="F3" s="137"/>
    </row>
    <row r="4" spans="1:9" ht="19.5" customHeight="1">
      <c r="A4" s="221" t="s">
        <v>77</v>
      </c>
      <c r="B4" s="222"/>
      <c r="C4" s="222"/>
      <c r="D4" s="222"/>
      <c r="E4" s="223"/>
      <c r="F4" s="222"/>
      <c r="G4" s="222"/>
      <c r="H4" s="222"/>
      <c r="I4" s="222"/>
    </row>
    <row r="5" ht="13.5" thickBot="1"/>
    <row r="6" spans="1:9" s="137" customFormat="1" ht="13.5" thickBot="1">
      <c r="A6" s="224"/>
      <c r="B6" s="225" t="s">
        <v>78</v>
      </c>
      <c r="C6" s="225"/>
      <c r="D6" s="226"/>
      <c r="E6" s="227" t="s">
        <v>25</v>
      </c>
      <c r="F6" s="228" t="s">
        <v>26</v>
      </c>
      <c r="G6" s="228" t="s">
        <v>27</v>
      </c>
      <c r="H6" s="228" t="s">
        <v>28</v>
      </c>
      <c r="I6" s="229" t="s">
        <v>29</v>
      </c>
    </row>
    <row r="7" spans="1:9" s="137" customFormat="1" ht="12.75">
      <c r="A7" s="328" t="str">
        <f>'SO 05 SO 05 Pol'!B7</f>
        <v>1</v>
      </c>
      <c r="B7" s="70" t="str">
        <f>'SO 05 SO 05 Pol'!C7</f>
        <v>Zemní práce</v>
      </c>
      <c r="D7" s="230"/>
      <c r="E7" s="329">
        <f>'SO 05 SO 05 Pol'!BA17</f>
        <v>0</v>
      </c>
      <c r="F7" s="330">
        <f>'SO 05 SO 05 Pol'!BB17</f>
        <v>0</v>
      </c>
      <c r="G7" s="330">
        <f>'SO 05 SO 05 Pol'!BC17</f>
        <v>0</v>
      </c>
      <c r="H7" s="330">
        <f>'SO 05 SO 05 Pol'!BD17</f>
        <v>0</v>
      </c>
      <c r="I7" s="331">
        <f>'SO 05 SO 05 Pol'!BE17</f>
        <v>0</v>
      </c>
    </row>
    <row r="8" spans="1:9" s="137" customFormat="1" ht="12.75">
      <c r="A8" s="328" t="str">
        <f>'SO 05 SO 05 Pol'!B18</f>
        <v>96</v>
      </c>
      <c r="B8" s="70" t="str">
        <f>'SO 05 SO 05 Pol'!C18</f>
        <v>Bourání konstrukcí</v>
      </c>
      <c r="D8" s="230"/>
      <c r="E8" s="329">
        <f>'SO 05 SO 05 Pol'!BA28</f>
        <v>0</v>
      </c>
      <c r="F8" s="330">
        <f>'SO 05 SO 05 Pol'!BB28</f>
        <v>0</v>
      </c>
      <c r="G8" s="330">
        <f>'SO 05 SO 05 Pol'!BC28</f>
        <v>0</v>
      </c>
      <c r="H8" s="330">
        <f>'SO 05 SO 05 Pol'!BD28</f>
        <v>0</v>
      </c>
      <c r="I8" s="331">
        <f>'SO 05 SO 05 Pol'!BE28</f>
        <v>0</v>
      </c>
    </row>
    <row r="9" spans="1:9" s="137" customFormat="1" ht="13.5" thickBot="1">
      <c r="A9" s="328" t="str">
        <f>'SO 05 SO 05 Pol'!B29</f>
        <v>D96</v>
      </c>
      <c r="B9" s="70" t="str">
        <f>'SO 05 SO 05 Pol'!C29</f>
        <v>Přesuny suti a vybouraných hmot</v>
      </c>
      <c r="D9" s="230"/>
      <c r="E9" s="329">
        <f>'SO 05 SO 05 Pol'!BA38</f>
        <v>0</v>
      </c>
      <c r="F9" s="330">
        <f>'SO 05 SO 05 Pol'!BB38</f>
        <v>0</v>
      </c>
      <c r="G9" s="330">
        <f>'SO 05 SO 05 Pol'!BC38</f>
        <v>0</v>
      </c>
      <c r="H9" s="330">
        <f>'SO 05 SO 05 Pol'!BD38</f>
        <v>0</v>
      </c>
      <c r="I9" s="331">
        <f>'SO 05 SO 05 Pol'!BE38</f>
        <v>0</v>
      </c>
    </row>
    <row r="10" spans="1:9" s="14" customFormat="1" ht="13.5" thickBot="1">
      <c r="A10" s="231"/>
      <c r="B10" s="232" t="s">
        <v>79</v>
      </c>
      <c r="C10" s="232"/>
      <c r="D10" s="233"/>
      <c r="E10" s="234">
        <f>SUM(E7:E9)</f>
        <v>0</v>
      </c>
      <c r="F10" s="235">
        <f>SUM(F7:F9)</f>
        <v>0</v>
      </c>
      <c r="G10" s="235">
        <f>SUM(G7:G9)</f>
        <v>0</v>
      </c>
      <c r="H10" s="235">
        <f>SUM(H7:H9)</f>
        <v>0</v>
      </c>
      <c r="I10" s="236">
        <f>SUM(I7:I9)</f>
        <v>0</v>
      </c>
    </row>
    <row r="11" spans="1:9" ht="12.75">
      <c r="A11" s="137"/>
      <c r="B11" s="137"/>
      <c r="C11" s="137"/>
      <c r="D11" s="137"/>
      <c r="E11" s="137"/>
      <c r="F11" s="137"/>
      <c r="G11" s="137"/>
      <c r="H11" s="137"/>
      <c r="I11" s="137"/>
    </row>
    <row r="12" spans="1:57" ht="19.5" customHeight="1">
      <c r="A12" s="222" t="s">
        <v>80</v>
      </c>
      <c r="B12" s="222"/>
      <c r="C12" s="222"/>
      <c r="D12" s="222"/>
      <c r="E12" s="222"/>
      <c r="F12" s="222"/>
      <c r="G12" s="237"/>
      <c r="H12" s="222"/>
      <c r="I12" s="222"/>
      <c r="BA12" s="143"/>
      <c r="BB12" s="143"/>
      <c r="BC12" s="143"/>
      <c r="BD12" s="143"/>
      <c r="BE12" s="143"/>
    </row>
    <row r="13" ht="13.5" thickBot="1"/>
    <row r="14" spans="1:9" ht="12.75">
      <c r="A14" s="175" t="s">
        <v>81</v>
      </c>
      <c r="B14" s="176"/>
      <c r="C14" s="176"/>
      <c r="D14" s="238"/>
      <c r="E14" s="239" t="s">
        <v>82</v>
      </c>
      <c r="F14" s="240" t="s">
        <v>12</v>
      </c>
      <c r="G14" s="241" t="s">
        <v>83</v>
      </c>
      <c r="H14" s="242"/>
      <c r="I14" s="243" t="s">
        <v>82</v>
      </c>
    </row>
    <row r="15" spans="1:53" ht="12.75">
      <c r="A15" s="167" t="s">
        <v>276</v>
      </c>
      <c r="B15" s="158"/>
      <c r="C15" s="158"/>
      <c r="D15" s="244"/>
      <c r="E15" s="245"/>
      <c r="F15" s="246"/>
      <c r="G15" s="247">
        <v>0</v>
      </c>
      <c r="H15" s="248"/>
      <c r="I15" s="249">
        <f>E15+F15*G15/100</f>
        <v>0</v>
      </c>
      <c r="BA15" s="1">
        <v>0</v>
      </c>
    </row>
    <row r="16" spans="1:53" ht="12.75">
      <c r="A16" s="167" t="s">
        <v>277</v>
      </c>
      <c r="B16" s="158"/>
      <c r="C16" s="158"/>
      <c r="D16" s="244"/>
      <c r="E16" s="245"/>
      <c r="F16" s="246"/>
      <c r="G16" s="247">
        <v>0</v>
      </c>
      <c r="H16" s="248"/>
      <c r="I16" s="249">
        <f>E16+F16*G16/100</f>
        <v>0</v>
      </c>
      <c r="BA16" s="1">
        <v>0</v>
      </c>
    </row>
    <row r="17" spans="1:53" ht="12.75">
      <c r="A17" s="167" t="s">
        <v>278</v>
      </c>
      <c r="B17" s="158"/>
      <c r="C17" s="158"/>
      <c r="D17" s="244"/>
      <c r="E17" s="245"/>
      <c r="F17" s="246"/>
      <c r="G17" s="247">
        <v>0</v>
      </c>
      <c r="H17" s="248"/>
      <c r="I17" s="249">
        <f>E17+F17*G17/100</f>
        <v>0</v>
      </c>
      <c r="BA17" s="1">
        <v>0</v>
      </c>
    </row>
    <row r="18" spans="1:53" ht="12.75">
      <c r="A18" s="167" t="s">
        <v>279</v>
      </c>
      <c r="B18" s="158"/>
      <c r="C18" s="158"/>
      <c r="D18" s="244"/>
      <c r="E18" s="245"/>
      <c r="F18" s="246"/>
      <c r="G18" s="247">
        <v>0</v>
      </c>
      <c r="H18" s="248"/>
      <c r="I18" s="249">
        <f>E18+F18*G18/100</f>
        <v>0</v>
      </c>
      <c r="BA18" s="1">
        <v>0</v>
      </c>
    </row>
    <row r="19" spans="1:53" ht="12.75">
      <c r="A19" s="167" t="s">
        <v>280</v>
      </c>
      <c r="B19" s="158"/>
      <c r="C19" s="158"/>
      <c r="D19" s="244"/>
      <c r="E19" s="245"/>
      <c r="F19" s="246"/>
      <c r="G19" s="247">
        <v>0</v>
      </c>
      <c r="H19" s="248"/>
      <c r="I19" s="249">
        <f>E19+F19*G19/100</f>
        <v>0</v>
      </c>
      <c r="BA19" s="1">
        <v>1</v>
      </c>
    </row>
    <row r="20" spans="1:53" ht="12.75">
      <c r="A20" s="167" t="s">
        <v>281</v>
      </c>
      <c r="B20" s="158"/>
      <c r="C20" s="158"/>
      <c r="D20" s="244"/>
      <c r="E20" s="245"/>
      <c r="F20" s="246"/>
      <c r="G20" s="247">
        <v>0</v>
      </c>
      <c r="H20" s="248"/>
      <c r="I20" s="249">
        <f>E20+F20*G20/100</f>
        <v>0</v>
      </c>
      <c r="BA20" s="1">
        <v>1</v>
      </c>
    </row>
    <row r="21" spans="1:53" ht="12.75">
      <c r="A21" s="167" t="s">
        <v>282</v>
      </c>
      <c r="B21" s="158"/>
      <c r="C21" s="158"/>
      <c r="D21" s="244"/>
      <c r="E21" s="245"/>
      <c r="F21" s="246"/>
      <c r="G21" s="247">
        <v>0</v>
      </c>
      <c r="H21" s="248"/>
      <c r="I21" s="249">
        <f>E21+F21*G21/100</f>
        <v>0</v>
      </c>
      <c r="BA21" s="1">
        <v>2</v>
      </c>
    </row>
    <row r="22" spans="1:53" ht="12.75">
      <c r="A22" s="167" t="s">
        <v>283</v>
      </c>
      <c r="B22" s="158"/>
      <c r="C22" s="158"/>
      <c r="D22" s="244"/>
      <c r="E22" s="245"/>
      <c r="F22" s="246"/>
      <c r="G22" s="247">
        <v>0</v>
      </c>
      <c r="H22" s="248"/>
      <c r="I22" s="249">
        <f>E22+F22*G22/100</f>
        <v>0</v>
      </c>
      <c r="BA22" s="1">
        <v>2</v>
      </c>
    </row>
    <row r="23" spans="1:9" ht="13.5" thickBot="1">
      <c r="A23" s="250"/>
      <c r="B23" s="251" t="s">
        <v>84</v>
      </c>
      <c r="C23" s="252"/>
      <c r="D23" s="253"/>
      <c r="E23" s="254"/>
      <c r="F23" s="255"/>
      <c r="G23" s="255"/>
      <c r="H23" s="256">
        <f>SUM(I15:I22)</f>
        <v>0</v>
      </c>
      <c r="I23" s="257"/>
    </row>
    <row r="25" spans="2:9" ht="12.75">
      <c r="B25" s="14"/>
      <c r="F25" s="258"/>
      <c r="G25" s="259"/>
      <c r="H25" s="259"/>
      <c r="I25" s="54"/>
    </row>
    <row r="26" spans="6:9" ht="12.75">
      <c r="F26" s="258"/>
      <c r="G26" s="259"/>
      <c r="H26" s="259"/>
      <c r="I26" s="54"/>
    </row>
    <row r="27" spans="6:9" ht="12.75">
      <c r="F27" s="258"/>
      <c r="G27" s="259"/>
      <c r="H27" s="259"/>
      <c r="I27" s="54"/>
    </row>
    <row r="28" spans="6:9" ht="12.75">
      <c r="F28" s="258"/>
      <c r="G28" s="259"/>
      <c r="H28" s="259"/>
      <c r="I28" s="54"/>
    </row>
    <row r="29" spans="6:9" ht="12.75">
      <c r="F29" s="258"/>
      <c r="G29" s="259"/>
      <c r="H29" s="259"/>
      <c r="I29" s="54"/>
    </row>
    <row r="30" spans="6:9" ht="12.75">
      <c r="F30" s="258"/>
      <c r="G30" s="259"/>
      <c r="H30" s="259"/>
      <c r="I30" s="54"/>
    </row>
    <row r="31" spans="6:9" ht="12.75">
      <c r="F31" s="258"/>
      <c r="G31" s="259"/>
      <c r="H31" s="259"/>
      <c r="I31" s="54"/>
    </row>
    <row r="32" spans="6:9" ht="12.75">
      <c r="F32" s="258"/>
      <c r="G32" s="259"/>
      <c r="H32" s="259"/>
      <c r="I32" s="54"/>
    </row>
    <row r="33" spans="6:9" ht="12.75">
      <c r="F33" s="258"/>
      <c r="G33" s="259"/>
      <c r="H33" s="259"/>
      <c r="I33" s="54"/>
    </row>
    <row r="34" spans="6:9" ht="12.75">
      <c r="F34" s="258"/>
      <c r="G34" s="259"/>
      <c r="H34" s="259"/>
      <c r="I34" s="54"/>
    </row>
    <row r="35" spans="6:9" ht="12.75">
      <c r="F35" s="258"/>
      <c r="G35" s="259"/>
      <c r="H35" s="259"/>
      <c r="I35" s="54"/>
    </row>
    <row r="36" spans="6:9" ht="12.75">
      <c r="F36" s="258"/>
      <c r="G36" s="259"/>
      <c r="H36" s="259"/>
      <c r="I36" s="54"/>
    </row>
    <row r="37" spans="6:9" ht="12.75">
      <c r="F37" s="258"/>
      <c r="G37" s="259"/>
      <c r="H37" s="259"/>
      <c r="I37" s="54"/>
    </row>
    <row r="38" spans="6:9" ht="12.75">
      <c r="F38" s="258"/>
      <c r="G38" s="259"/>
      <c r="H38" s="259"/>
      <c r="I38" s="54"/>
    </row>
    <row r="39" spans="6:9" ht="12.75">
      <c r="F39" s="258"/>
      <c r="G39" s="259"/>
      <c r="H39" s="259"/>
      <c r="I39" s="54"/>
    </row>
    <row r="40" spans="6:9" ht="12.75">
      <c r="F40" s="258"/>
      <c r="G40" s="259"/>
      <c r="H40" s="259"/>
      <c r="I40" s="54"/>
    </row>
    <row r="41" spans="6:9" ht="12.75">
      <c r="F41" s="258"/>
      <c r="G41" s="259"/>
      <c r="H41" s="259"/>
      <c r="I41" s="54"/>
    </row>
    <row r="42" spans="6:9" ht="12.75">
      <c r="F42" s="258"/>
      <c r="G42" s="259"/>
      <c r="H42" s="259"/>
      <c r="I42" s="54"/>
    </row>
    <row r="43" spans="6:9" ht="12.75">
      <c r="F43" s="258"/>
      <c r="G43" s="259"/>
      <c r="H43" s="259"/>
      <c r="I43" s="54"/>
    </row>
    <row r="44" spans="6:9" ht="12.75">
      <c r="F44" s="258"/>
      <c r="G44" s="259"/>
      <c r="H44" s="259"/>
      <c r="I44" s="54"/>
    </row>
    <row r="45" spans="6:9" ht="12.75">
      <c r="F45" s="258"/>
      <c r="G45" s="259"/>
      <c r="H45" s="259"/>
      <c r="I45" s="54"/>
    </row>
    <row r="46" spans="6:9" ht="12.75">
      <c r="F46" s="258"/>
      <c r="G46" s="259"/>
      <c r="H46" s="259"/>
      <c r="I46" s="54"/>
    </row>
    <row r="47" spans="6:9" ht="12.75">
      <c r="F47" s="258"/>
      <c r="G47" s="259"/>
      <c r="H47" s="259"/>
      <c r="I47" s="54"/>
    </row>
    <row r="48" spans="6:9" ht="12.75">
      <c r="F48" s="258"/>
      <c r="G48" s="259"/>
      <c r="H48" s="259"/>
      <c r="I48" s="54"/>
    </row>
    <row r="49" spans="6:9" ht="12.75">
      <c r="F49" s="258"/>
      <c r="G49" s="259"/>
      <c r="H49" s="259"/>
      <c r="I49" s="54"/>
    </row>
    <row r="50" spans="6:9" ht="12.75">
      <c r="F50" s="258"/>
      <c r="G50" s="259"/>
      <c r="H50" s="259"/>
      <c r="I50" s="54"/>
    </row>
    <row r="51" spans="6:9" ht="12.75">
      <c r="F51" s="258"/>
      <c r="G51" s="259"/>
      <c r="H51" s="259"/>
      <c r="I51" s="54"/>
    </row>
    <row r="52" spans="6:9" ht="12.75">
      <c r="F52" s="258"/>
      <c r="G52" s="259"/>
      <c r="H52" s="259"/>
      <c r="I52" s="54"/>
    </row>
    <row r="53" spans="6:9" ht="12.75">
      <c r="F53" s="258"/>
      <c r="G53" s="259"/>
      <c r="H53" s="259"/>
      <c r="I53" s="54"/>
    </row>
    <row r="54" spans="6:9" ht="12.75">
      <c r="F54" s="258"/>
      <c r="G54" s="259"/>
      <c r="H54" s="259"/>
      <c r="I54" s="54"/>
    </row>
    <row r="55" spans="6:9" ht="12.75">
      <c r="F55" s="258"/>
      <c r="G55" s="259"/>
      <c r="H55" s="259"/>
      <c r="I55" s="54"/>
    </row>
    <row r="56" spans="6:9" ht="12.75">
      <c r="F56" s="258"/>
      <c r="G56" s="259"/>
      <c r="H56" s="259"/>
      <c r="I56" s="54"/>
    </row>
    <row r="57" spans="6:9" ht="12.75">
      <c r="F57" s="258"/>
      <c r="G57" s="259"/>
      <c r="H57" s="259"/>
      <c r="I57" s="54"/>
    </row>
    <row r="58" spans="6:9" ht="12.75">
      <c r="F58" s="258"/>
      <c r="G58" s="259"/>
      <c r="H58" s="259"/>
      <c r="I58" s="54"/>
    </row>
    <row r="59" spans="6:9" ht="12.75">
      <c r="F59" s="258"/>
      <c r="G59" s="259"/>
      <c r="H59" s="259"/>
      <c r="I59" s="54"/>
    </row>
    <row r="60" spans="6:9" ht="12.75">
      <c r="F60" s="258"/>
      <c r="G60" s="259"/>
      <c r="H60" s="259"/>
      <c r="I60" s="54"/>
    </row>
    <row r="61" spans="6:9" ht="12.75">
      <c r="F61" s="258"/>
      <c r="G61" s="259"/>
      <c r="H61" s="259"/>
      <c r="I61" s="54"/>
    </row>
    <row r="62" spans="6:9" ht="12.75">
      <c r="F62" s="258"/>
      <c r="G62" s="259"/>
      <c r="H62" s="259"/>
      <c r="I62" s="54"/>
    </row>
    <row r="63" spans="6:9" ht="12.75">
      <c r="F63" s="258"/>
      <c r="G63" s="259"/>
      <c r="H63" s="259"/>
      <c r="I63" s="54"/>
    </row>
    <row r="64" spans="6:9" ht="12.75">
      <c r="F64" s="258"/>
      <c r="G64" s="259"/>
      <c r="H64" s="259"/>
      <c r="I64" s="54"/>
    </row>
    <row r="65" spans="6:9" ht="12.75">
      <c r="F65" s="258"/>
      <c r="G65" s="259"/>
      <c r="H65" s="259"/>
      <c r="I65" s="54"/>
    </row>
    <row r="66" spans="6:9" ht="12.75">
      <c r="F66" s="258"/>
      <c r="G66" s="259"/>
      <c r="H66" s="259"/>
      <c r="I66" s="54"/>
    </row>
    <row r="67" spans="6:9" ht="12.75">
      <c r="F67" s="258"/>
      <c r="G67" s="259"/>
      <c r="H67" s="259"/>
      <c r="I67" s="54"/>
    </row>
    <row r="68" spans="6:9" ht="12.75">
      <c r="F68" s="258"/>
      <c r="G68" s="259"/>
      <c r="H68" s="259"/>
      <c r="I68" s="54"/>
    </row>
    <row r="69" spans="6:9" ht="12.75">
      <c r="F69" s="258"/>
      <c r="G69" s="259"/>
      <c r="H69" s="259"/>
      <c r="I69" s="54"/>
    </row>
    <row r="70" spans="6:9" ht="12.75">
      <c r="F70" s="258"/>
      <c r="G70" s="259"/>
      <c r="H70" s="259"/>
      <c r="I70" s="54"/>
    </row>
    <row r="71" spans="6:9" ht="12.75">
      <c r="F71" s="258"/>
      <c r="G71" s="259"/>
      <c r="H71" s="259"/>
      <c r="I71" s="54"/>
    </row>
    <row r="72" spans="6:9" ht="12.75">
      <c r="F72" s="258"/>
      <c r="G72" s="259"/>
      <c r="H72" s="259"/>
      <c r="I72" s="54"/>
    </row>
    <row r="73" spans="6:9" ht="12.75">
      <c r="F73" s="258"/>
      <c r="G73" s="259"/>
      <c r="H73" s="259"/>
      <c r="I73" s="54"/>
    </row>
    <row r="74" spans="6:9" ht="12.75">
      <c r="F74" s="258"/>
      <c r="G74" s="259"/>
      <c r="H74" s="259"/>
      <c r="I74" s="54"/>
    </row>
  </sheetData>
  <sheetProtection/>
  <mergeCells count="4">
    <mergeCell ref="A1:B1"/>
    <mergeCell ref="A2:B2"/>
    <mergeCell ref="G2:I2"/>
    <mergeCell ref="H23:I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6"/>
  <dimension ref="A1:CB111"/>
  <sheetViews>
    <sheetView showGridLines="0" showZeros="0" zoomScaleSheetLayoutView="100" zoomScalePageLayoutView="0" workbookViewId="0" topLeftCell="A1">
      <selection activeCell="J1" sqref="J1:J16384 K1:K16384"/>
    </sheetView>
  </sheetViews>
  <sheetFormatPr defaultColWidth="9.00390625" defaultRowHeight="12.75"/>
  <cols>
    <col min="1" max="1" width="4.375" style="261" customWidth="1"/>
    <col min="2" max="2" width="11.625" style="261" customWidth="1"/>
    <col min="3" max="3" width="40.375" style="261" customWidth="1"/>
    <col min="4" max="4" width="5.625" style="261" customWidth="1"/>
    <col min="5" max="5" width="8.625" style="275" customWidth="1"/>
    <col min="6" max="6" width="9.875" style="261" customWidth="1"/>
    <col min="7" max="7" width="13.875" style="261" customWidth="1"/>
    <col min="8" max="8" width="11.75390625" style="261" hidden="1" customWidth="1"/>
    <col min="9" max="9" width="11.625" style="261" hidden="1" customWidth="1"/>
    <col min="10" max="10" width="11.00390625" style="261" hidden="1" customWidth="1"/>
    <col min="11" max="11" width="10.375" style="261" hidden="1" customWidth="1"/>
    <col min="12" max="12" width="75.375" style="261" customWidth="1"/>
    <col min="13" max="13" width="45.25390625" style="261" customWidth="1"/>
    <col min="14" max="16384" width="9.125" style="261" customWidth="1"/>
  </cols>
  <sheetData>
    <row r="1" spans="1:7" ht="15.75">
      <c r="A1" s="260" t="s">
        <v>102</v>
      </c>
      <c r="B1" s="260"/>
      <c r="C1" s="260"/>
      <c r="D1" s="260"/>
      <c r="E1" s="260"/>
      <c r="F1" s="260"/>
      <c r="G1" s="260"/>
    </row>
    <row r="2" spans="2:7" ht="14.25" customHeight="1" thickBot="1">
      <c r="B2" s="262"/>
      <c r="C2" s="263"/>
      <c r="D2" s="263"/>
      <c r="E2" s="264"/>
      <c r="F2" s="263"/>
      <c r="G2" s="263"/>
    </row>
    <row r="3" spans="1:7" ht="13.5" thickTop="1">
      <c r="A3" s="205" t="s">
        <v>2</v>
      </c>
      <c r="B3" s="206"/>
      <c r="C3" s="207" t="s">
        <v>105</v>
      </c>
      <c r="D3" s="265"/>
      <c r="E3" s="266" t="s">
        <v>85</v>
      </c>
      <c r="F3" s="267" t="str">
        <f>'SO 05 SO 05 Rek'!H1</f>
        <v>SO 05</v>
      </c>
      <c r="G3" s="268"/>
    </row>
    <row r="4" spans="1:7" ht="13.5" thickBot="1">
      <c r="A4" s="269" t="s">
        <v>76</v>
      </c>
      <c r="B4" s="214"/>
      <c r="C4" s="215" t="s">
        <v>408</v>
      </c>
      <c r="D4" s="270"/>
      <c r="E4" s="271" t="str">
        <f>'SO 05 SO 05 Rek'!G2</f>
        <v>Odstranění zpevněných ploch, zídek, oplocení_úprav</v>
      </c>
      <c r="F4" s="272"/>
      <c r="G4" s="273"/>
    </row>
    <row r="5" spans="1:7" ht="13.5" thickTop="1">
      <c r="A5" s="274"/>
      <c r="G5" s="276"/>
    </row>
    <row r="6" spans="1:11" ht="27" customHeight="1">
      <c r="A6" s="277" t="s">
        <v>86</v>
      </c>
      <c r="B6" s="278" t="s">
        <v>87</v>
      </c>
      <c r="C6" s="278" t="s">
        <v>88</v>
      </c>
      <c r="D6" s="278" t="s">
        <v>89</v>
      </c>
      <c r="E6" s="279" t="s">
        <v>90</v>
      </c>
      <c r="F6" s="278" t="s">
        <v>91</v>
      </c>
      <c r="G6" s="280" t="s">
        <v>92</v>
      </c>
      <c r="H6" s="281" t="s">
        <v>93</v>
      </c>
      <c r="I6" s="281" t="s">
        <v>94</v>
      </c>
      <c r="J6" s="281" t="s">
        <v>95</v>
      </c>
      <c r="K6" s="281" t="s">
        <v>96</v>
      </c>
    </row>
    <row r="7" spans="1:15" ht="12.75">
      <c r="A7" s="282" t="s">
        <v>97</v>
      </c>
      <c r="B7" s="283" t="s">
        <v>98</v>
      </c>
      <c r="C7" s="284" t="s">
        <v>99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 ht="22.5">
      <c r="A8" s="293">
        <v>1</v>
      </c>
      <c r="B8" s="294" t="s">
        <v>410</v>
      </c>
      <c r="C8" s="295" t="s">
        <v>411</v>
      </c>
      <c r="D8" s="296" t="s">
        <v>115</v>
      </c>
      <c r="E8" s="297">
        <v>1199.97</v>
      </c>
      <c r="F8" s="297">
        <v>0</v>
      </c>
      <c r="G8" s="298">
        <f>E8*F8</f>
        <v>0</v>
      </c>
      <c r="H8" s="299">
        <v>0</v>
      </c>
      <c r="I8" s="300">
        <f>E8*H8</f>
        <v>0</v>
      </c>
      <c r="J8" s="299">
        <v>0</v>
      </c>
      <c r="K8" s="300">
        <f>E8*J8</f>
        <v>0</v>
      </c>
      <c r="O8" s="292">
        <v>2</v>
      </c>
      <c r="AA8" s="261">
        <v>1</v>
      </c>
      <c r="AB8" s="261">
        <v>1</v>
      </c>
      <c r="AC8" s="261">
        <v>1</v>
      </c>
      <c r="AZ8" s="261">
        <v>1</v>
      </c>
      <c r="BA8" s="261">
        <f>IF(AZ8=1,G8,0)</f>
        <v>0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</v>
      </c>
      <c r="CB8" s="292">
        <v>1</v>
      </c>
    </row>
    <row r="9" spans="1:15" ht="12.75">
      <c r="A9" s="301"/>
      <c r="B9" s="304"/>
      <c r="C9" s="305" t="s">
        <v>412</v>
      </c>
      <c r="D9" s="306"/>
      <c r="E9" s="307">
        <v>0</v>
      </c>
      <c r="F9" s="308"/>
      <c r="G9" s="309"/>
      <c r="H9" s="310"/>
      <c r="I9" s="302"/>
      <c r="J9" s="311"/>
      <c r="K9" s="302"/>
      <c r="M9" s="303" t="s">
        <v>412</v>
      </c>
      <c r="O9" s="292"/>
    </row>
    <row r="10" spans="1:15" ht="12.75">
      <c r="A10" s="301"/>
      <c r="B10" s="304"/>
      <c r="C10" s="305" t="s">
        <v>413</v>
      </c>
      <c r="D10" s="306"/>
      <c r="E10" s="307">
        <v>832.2</v>
      </c>
      <c r="F10" s="308"/>
      <c r="G10" s="309"/>
      <c r="H10" s="310"/>
      <c r="I10" s="302"/>
      <c r="J10" s="311"/>
      <c r="K10" s="302"/>
      <c r="M10" s="303" t="s">
        <v>413</v>
      </c>
      <c r="O10" s="292"/>
    </row>
    <row r="11" spans="1:15" ht="12.75">
      <c r="A11" s="301"/>
      <c r="B11" s="304"/>
      <c r="C11" s="305" t="s">
        <v>414</v>
      </c>
      <c r="D11" s="306"/>
      <c r="E11" s="307">
        <v>367.77</v>
      </c>
      <c r="F11" s="308"/>
      <c r="G11" s="309"/>
      <c r="H11" s="310"/>
      <c r="I11" s="302"/>
      <c r="J11" s="311"/>
      <c r="K11" s="302"/>
      <c r="M11" s="303" t="s">
        <v>414</v>
      </c>
      <c r="O11" s="292"/>
    </row>
    <row r="12" spans="1:80" ht="12.75">
      <c r="A12" s="293">
        <v>2</v>
      </c>
      <c r="B12" s="294" t="s">
        <v>415</v>
      </c>
      <c r="C12" s="295" t="s">
        <v>416</v>
      </c>
      <c r="D12" s="296" t="s">
        <v>115</v>
      </c>
      <c r="E12" s="297">
        <v>1199.97</v>
      </c>
      <c r="F12" s="297">
        <v>0</v>
      </c>
      <c r="G12" s="298">
        <f>E12*F12</f>
        <v>0</v>
      </c>
      <c r="H12" s="299">
        <v>0</v>
      </c>
      <c r="I12" s="300">
        <f>E12*H12</f>
        <v>0</v>
      </c>
      <c r="J12" s="299">
        <v>-0.181</v>
      </c>
      <c r="K12" s="300">
        <f>E12*J12</f>
        <v>-217.19457</v>
      </c>
      <c r="O12" s="292">
        <v>2</v>
      </c>
      <c r="AA12" s="261">
        <v>1</v>
      </c>
      <c r="AB12" s="261">
        <v>1</v>
      </c>
      <c r="AC12" s="261">
        <v>1</v>
      </c>
      <c r="AZ12" s="261">
        <v>1</v>
      </c>
      <c r="BA12" s="261">
        <f>IF(AZ12=1,G12,0)</f>
        <v>0</v>
      </c>
      <c r="BB12" s="261">
        <f>IF(AZ12=2,G12,0)</f>
        <v>0</v>
      </c>
      <c r="BC12" s="261">
        <f>IF(AZ12=3,G12,0)</f>
        <v>0</v>
      </c>
      <c r="BD12" s="261">
        <f>IF(AZ12=4,G12,0)</f>
        <v>0</v>
      </c>
      <c r="BE12" s="261">
        <f>IF(AZ12=5,G12,0)</f>
        <v>0</v>
      </c>
      <c r="CA12" s="292">
        <v>1</v>
      </c>
      <c r="CB12" s="292">
        <v>1</v>
      </c>
    </row>
    <row r="13" spans="1:15" ht="12.75">
      <c r="A13" s="301"/>
      <c r="B13" s="304"/>
      <c r="C13" s="305" t="s">
        <v>417</v>
      </c>
      <c r="D13" s="306"/>
      <c r="E13" s="307">
        <v>0</v>
      </c>
      <c r="F13" s="308"/>
      <c r="G13" s="309"/>
      <c r="H13" s="310"/>
      <c r="I13" s="302"/>
      <c r="J13" s="311"/>
      <c r="K13" s="302"/>
      <c r="M13" s="303" t="s">
        <v>417</v>
      </c>
      <c r="O13" s="292"/>
    </row>
    <row r="14" spans="1:15" ht="12.75">
      <c r="A14" s="301"/>
      <c r="B14" s="304"/>
      <c r="C14" s="305" t="s">
        <v>413</v>
      </c>
      <c r="D14" s="306"/>
      <c r="E14" s="307">
        <v>832.2</v>
      </c>
      <c r="F14" s="308"/>
      <c r="G14" s="309"/>
      <c r="H14" s="310"/>
      <c r="I14" s="302"/>
      <c r="J14" s="311"/>
      <c r="K14" s="302"/>
      <c r="M14" s="303" t="s">
        <v>413</v>
      </c>
      <c r="O14" s="292"/>
    </row>
    <row r="15" spans="1:15" ht="12.75">
      <c r="A15" s="301"/>
      <c r="B15" s="304"/>
      <c r="C15" s="305" t="s">
        <v>414</v>
      </c>
      <c r="D15" s="306"/>
      <c r="E15" s="307">
        <v>367.77</v>
      </c>
      <c r="F15" s="308"/>
      <c r="G15" s="309"/>
      <c r="H15" s="310"/>
      <c r="I15" s="302"/>
      <c r="J15" s="311"/>
      <c r="K15" s="302"/>
      <c r="M15" s="303" t="s">
        <v>414</v>
      </c>
      <c r="O15" s="292"/>
    </row>
    <row r="16" spans="1:80" ht="12.75">
      <c r="A16" s="293">
        <v>3</v>
      </c>
      <c r="B16" s="294" t="s">
        <v>418</v>
      </c>
      <c r="C16" s="295" t="s">
        <v>419</v>
      </c>
      <c r="D16" s="296" t="s">
        <v>142</v>
      </c>
      <c r="E16" s="297">
        <v>200</v>
      </c>
      <c r="F16" s="297">
        <v>0</v>
      </c>
      <c r="G16" s="298">
        <f>E16*F16</f>
        <v>0</v>
      </c>
      <c r="H16" s="299">
        <v>0</v>
      </c>
      <c r="I16" s="300">
        <f>E16*H16</f>
        <v>0</v>
      </c>
      <c r="J16" s="299">
        <v>-0.145</v>
      </c>
      <c r="K16" s="300">
        <f>E16*J16</f>
        <v>-28.999999999999996</v>
      </c>
      <c r="O16" s="292">
        <v>2</v>
      </c>
      <c r="AA16" s="261">
        <v>1</v>
      </c>
      <c r="AB16" s="261">
        <v>1</v>
      </c>
      <c r="AC16" s="261">
        <v>1</v>
      </c>
      <c r="AZ16" s="261">
        <v>1</v>
      </c>
      <c r="BA16" s="261">
        <f>IF(AZ16=1,G16,0)</f>
        <v>0</v>
      </c>
      <c r="BB16" s="261">
        <f>IF(AZ16=2,G16,0)</f>
        <v>0</v>
      </c>
      <c r="BC16" s="261">
        <f>IF(AZ16=3,G16,0)</f>
        <v>0</v>
      </c>
      <c r="BD16" s="261">
        <f>IF(AZ16=4,G16,0)</f>
        <v>0</v>
      </c>
      <c r="BE16" s="261">
        <f>IF(AZ16=5,G16,0)</f>
        <v>0</v>
      </c>
      <c r="CA16" s="292">
        <v>1</v>
      </c>
      <c r="CB16" s="292">
        <v>1</v>
      </c>
    </row>
    <row r="17" spans="1:57" ht="12.75">
      <c r="A17" s="312"/>
      <c r="B17" s="313" t="s">
        <v>100</v>
      </c>
      <c r="C17" s="314" t="s">
        <v>387</v>
      </c>
      <c r="D17" s="315"/>
      <c r="E17" s="316"/>
      <c r="F17" s="317"/>
      <c r="G17" s="318">
        <f>SUM(G7:G16)</f>
        <v>0</v>
      </c>
      <c r="H17" s="319"/>
      <c r="I17" s="320">
        <f>SUM(I7:I16)</f>
        <v>0</v>
      </c>
      <c r="J17" s="319"/>
      <c r="K17" s="320">
        <f>SUM(K7:K16)</f>
        <v>-246.19457</v>
      </c>
      <c r="O17" s="292">
        <v>4</v>
      </c>
      <c r="BA17" s="321">
        <f>SUM(BA7:BA16)</f>
        <v>0</v>
      </c>
      <c r="BB17" s="321">
        <f>SUM(BB7:BB16)</f>
        <v>0</v>
      </c>
      <c r="BC17" s="321">
        <f>SUM(BC7:BC16)</f>
        <v>0</v>
      </c>
      <c r="BD17" s="321">
        <f>SUM(BD7:BD16)</f>
        <v>0</v>
      </c>
      <c r="BE17" s="321">
        <f>SUM(BE7:BE16)</f>
        <v>0</v>
      </c>
    </row>
    <row r="18" spans="1:15" ht="12.75">
      <c r="A18" s="282" t="s">
        <v>97</v>
      </c>
      <c r="B18" s="283" t="s">
        <v>122</v>
      </c>
      <c r="C18" s="284" t="s">
        <v>123</v>
      </c>
      <c r="D18" s="285"/>
      <c r="E18" s="286"/>
      <c r="F18" s="286"/>
      <c r="G18" s="287"/>
      <c r="H18" s="288"/>
      <c r="I18" s="289"/>
      <c r="J18" s="290"/>
      <c r="K18" s="291"/>
      <c r="O18" s="292">
        <v>1</v>
      </c>
    </row>
    <row r="19" spans="1:80" ht="12.75">
      <c r="A19" s="293">
        <v>4</v>
      </c>
      <c r="B19" s="294" t="s">
        <v>125</v>
      </c>
      <c r="C19" s="295" t="s">
        <v>126</v>
      </c>
      <c r="D19" s="296" t="s">
        <v>127</v>
      </c>
      <c r="E19" s="297">
        <v>58</v>
      </c>
      <c r="F19" s="297">
        <v>0</v>
      </c>
      <c r="G19" s="298">
        <f>E19*F19</f>
        <v>0</v>
      </c>
      <c r="H19" s="299">
        <v>0</v>
      </c>
      <c r="I19" s="300">
        <f>E19*H19</f>
        <v>0</v>
      </c>
      <c r="J19" s="299">
        <v>-2</v>
      </c>
      <c r="K19" s="300">
        <f>E19*J19</f>
        <v>-116</v>
      </c>
      <c r="O19" s="292">
        <v>2</v>
      </c>
      <c r="AA19" s="261">
        <v>1</v>
      </c>
      <c r="AB19" s="261">
        <v>1</v>
      </c>
      <c r="AC19" s="261">
        <v>1</v>
      </c>
      <c r="AZ19" s="261">
        <v>1</v>
      </c>
      <c r="BA19" s="261">
        <f>IF(AZ19=1,G19,0)</f>
        <v>0</v>
      </c>
      <c r="BB19" s="261">
        <f>IF(AZ19=2,G19,0)</f>
        <v>0</v>
      </c>
      <c r="BC19" s="261">
        <f>IF(AZ19=3,G19,0)</f>
        <v>0</v>
      </c>
      <c r="BD19" s="261">
        <f>IF(AZ19=4,G19,0)</f>
        <v>0</v>
      </c>
      <c r="BE19" s="261">
        <f>IF(AZ19=5,G19,0)</f>
        <v>0</v>
      </c>
      <c r="CA19" s="292">
        <v>1</v>
      </c>
      <c r="CB19" s="292">
        <v>1</v>
      </c>
    </row>
    <row r="20" spans="1:15" ht="12.75">
      <c r="A20" s="301"/>
      <c r="B20" s="304"/>
      <c r="C20" s="305" t="s">
        <v>420</v>
      </c>
      <c r="D20" s="306"/>
      <c r="E20" s="307">
        <v>0</v>
      </c>
      <c r="F20" s="308"/>
      <c r="G20" s="309"/>
      <c r="H20" s="310"/>
      <c r="I20" s="302"/>
      <c r="J20" s="311"/>
      <c r="K20" s="302"/>
      <c r="M20" s="303" t="s">
        <v>420</v>
      </c>
      <c r="O20" s="292"/>
    </row>
    <row r="21" spans="1:15" ht="12.75">
      <c r="A21" s="301"/>
      <c r="B21" s="304"/>
      <c r="C21" s="305" t="s">
        <v>421</v>
      </c>
      <c r="D21" s="306"/>
      <c r="E21" s="307">
        <v>18</v>
      </c>
      <c r="F21" s="308"/>
      <c r="G21" s="309"/>
      <c r="H21" s="310"/>
      <c r="I21" s="302"/>
      <c r="J21" s="311"/>
      <c r="K21" s="302"/>
      <c r="M21" s="303" t="s">
        <v>421</v>
      </c>
      <c r="O21" s="292"/>
    </row>
    <row r="22" spans="1:15" ht="12.75">
      <c r="A22" s="301"/>
      <c r="B22" s="304"/>
      <c r="C22" s="305" t="s">
        <v>422</v>
      </c>
      <c r="D22" s="306"/>
      <c r="E22" s="307">
        <v>0</v>
      </c>
      <c r="F22" s="308"/>
      <c r="G22" s="309"/>
      <c r="H22" s="310"/>
      <c r="I22" s="302"/>
      <c r="J22" s="311"/>
      <c r="K22" s="302"/>
      <c r="M22" s="303" t="s">
        <v>422</v>
      </c>
      <c r="O22" s="292"/>
    </row>
    <row r="23" spans="1:15" ht="12.75">
      <c r="A23" s="301"/>
      <c r="B23" s="304"/>
      <c r="C23" s="305" t="s">
        <v>423</v>
      </c>
      <c r="D23" s="306"/>
      <c r="E23" s="307">
        <v>40</v>
      </c>
      <c r="F23" s="308"/>
      <c r="G23" s="309"/>
      <c r="H23" s="310"/>
      <c r="I23" s="302"/>
      <c r="J23" s="311"/>
      <c r="K23" s="302"/>
      <c r="M23" s="303" t="s">
        <v>423</v>
      </c>
      <c r="O23" s="292"/>
    </row>
    <row r="24" spans="1:80" ht="12.75">
      <c r="A24" s="293">
        <v>5</v>
      </c>
      <c r="B24" s="294" t="s">
        <v>397</v>
      </c>
      <c r="C24" s="295" t="s">
        <v>398</v>
      </c>
      <c r="D24" s="296" t="s">
        <v>127</v>
      </c>
      <c r="E24" s="297">
        <v>36.45</v>
      </c>
      <c r="F24" s="297">
        <v>0</v>
      </c>
      <c r="G24" s="298">
        <f>E24*F24</f>
        <v>0</v>
      </c>
      <c r="H24" s="299">
        <v>0.00147</v>
      </c>
      <c r="I24" s="300">
        <f>E24*H24</f>
        <v>0.053581500000000004</v>
      </c>
      <c r="J24" s="299">
        <v>-2.4</v>
      </c>
      <c r="K24" s="300">
        <f>E24*J24</f>
        <v>-87.48</v>
      </c>
      <c r="O24" s="292">
        <v>2</v>
      </c>
      <c r="AA24" s="261">
        <v>1</v>
      </c>
      <c r="AB24" s="261">
        <v>1</v>
      </c>
      <c r="AC24" s="261">
        <v>1</v>
      </c>
      <c r="AZ24" s="261">
        <v>1</v>
      </c>
      <c r="BA24" s="261">
        <f>IF(AZ24=1,G24,0)</f>
        <v>0</v>
      </c>
      <c r="BB24" s="261">
        <f>IF(AZ24=2,G24,0)</f>
        <v>0</v>
      </c>
      <c r="BC24" s="261">
        <f>IF(AZ24=3,G24,0)</f>
        <v>0</v>
      </c>
      <c r="BD24" s="261">
        <f>IF(AZ24=4,G24,0)</f>
        <v>0</v>
      </c>
      <c r="BE24" s="261">
        <f>IF(AZ24=5,G24,0)</f>
        <v>0</v>
      </c>
      <c r="CA24" s="292">
        <v>1</v>
      </c>
      <c r="CB24" s="292">
        <v>1</v>
      </c>
    </row>
    <row r="25" spans="1:15" ht="12.75">
      <c r="A25" s="301"/>
      <c r="B25" s="304"/>
      <c r="C25" s="305" t="s">
        <v>424</v>
      </c>
      <c r="D25" s="306"/>
      <c r="E25" s="307">
        <v>0</v>
      </c>
      <c r="F25" s="308"/>
      <c r="G25" s="309"/>
      <c r="H25" s="310"/>
      <c r="I25" s="302"/>
      <c r="J25" s="311"/>
      <c r="K25" s="302"/>
      <c r="M25" s="303" t="s">
        <v>424</v>
      </c>
      <c r="O25" s="292"/>
    </row>
    <row r="26" spans="1:15" ht="12.75">
      <c r="A26" s="301"/>
      <c r="B26" s="304"/>
      <c r="C26" s="305" t="s">
        <v>425</v>
      </c>
      <c r="D26" s="306"/>
      <c r="E26" s="307">
        <v>36.45</v>
      </c>
      <c r="F26" s="308"/>
      <c r="G26" s="309"/>
      <c r="H26" s="310"/>
      <c r="I26" s="302"/>
      <c r="J26" s="311"/>
      <c r="K26" s="302"/>
      <c r="M26" s="303" t="s">
        <v>425</v>
      </c>
      <c r="O26" s="292"/>
    </row>
    <row r="27" spans="1:80" ht="22.5">
      <c r="A27" s="293">
        <v>6</v>
      </c>
      <c r="B27" s="294" t="s">
        <v>187</v>
      </c>
      <c r="C27" s="295" t="s">
        <v>426</v>
      </c>
      <c r="D27" s="296" t="s">
        <v>427</v>
      </c>
      <c r="E27" s="297">
        <v>1</v>
      </c>
      <c r="F27" s="297">
        <v>0</v>
      </c>
      <c r="G27" s="298">
        <f>E27*F27</f>
        <v>0</v>
      </c>
      <c r="H27" s="299">
        <v>0</v>
      </c>
      <c r="I27" s="300">
        <f>E27*H27</f>
        <v>0</v>
      </c>
      <c r="J27" s="299"/>
      <c r="K27" s="300">
        <f>E27*J27</f>
        <v>0</v>
      </c>
      <c r="O27" s="292">
        <v>2</v>
      </c>
      <c r="AA27" s="261">
        <v>12</v>
      </c>
      <c r="AB27" s="261">
        <v>0</v>
      </c>
      <c r="AC27" s="261">
        <v>13</v>
      </c>
      <c r="AZ27" s="261">
        <v>1</v>
      </c>
      <c r="BA27" s="261">
        <f>IF(AZ27=1,G27,0)</f>
        <v>0</v>
      </c>
      <c r="BB27" s="261">
        <f>IF(AZ27=2,G27,0)</f>
        <v>0</v>
      </c>
      <c r="BC27" s="261">
        <f>IF(AZ27=3,G27,0)</f>
        <v>0</v>
      </c>
      <c r="BD27" s="261">
        <f>IF(AZ27=4,G27,0)</f>
        <v>0</v>
      </c>
      <c r="BE27" s="261">
        <f>IF(AZ27=5,G27,0)</f>
        <v>0</v>
      </c>
      <c r="CA27" s="292">
        <v>12</v>
      </c>
      <c r="CB27" s="292">
        <v>0</v>
      </c>
    </row>
    <row r="28" spans="1:57" ht="12.75">
      <c r="A28" s="312"/>
      <c r="B28" s="313" t="s">
        <v>100</v>
      </c>
      <c r="C28" s="314" t="s">
        <v>124</v>
      </c>
      <c r="D28" s="315"/>
      <c r="E28" s="316"/>
      <c r="F28" s="317"/>
      <c r="G28" s="318">
        <f>SUM(G18:G27)</f>
        <v>0</v>
      </c>
      <c r="H28" s="319"/>
      <c r="I28" s="320">
        <f>SUM(I18:I27)</f>
        <v>0.053581500000000004</v>
      </c>
      <c r="J28" s="319"/>
      <c r="K28" s="320">
        <f>SUM(K18:K27)</f>
        <v>-203.48000000000002</v>
      </c>
      <c r="O28" s="292">
        <v>4</v>
      </c>
      <c r="BA28" s="321">
        <f>SUM(BA18:BA27)</f>
        <v>0</v>
      </c>
      <c r="BB28" s="321">
        <f>SUM(BB18:BB27)</f>
        <v>0</v>
      </c>
      <c r="BC28" s="321">
        <f>SUM(BC18:BC27)</f>
        <v>0</v>
      </c>
      <c r="BD28" s="321">
        <f>SUM(BD18:BD27)</f>
        <v>0</v>
      </c>
      <c r="BE28" s="321">
        <f>SUM(BE18:BE27)</f>
        <v>0</v>
      </c>
    </row>
    <row r="29" spans="1:15" ht="12.75">
      <c r="A29" s="282" t="s">
        <v>97</v>
      </c>
      <c r="B29" s="283" t="s">
        <v>261</v>
      </c>
      <c r="C29" s="284" t="s">
        <v>262</v>
      </c>
      <c r="D29" s="285"/>
      <c r="E29" s="286"/>
      <c r="F29" s="286"/>
      <c r="G29" s="287"/>
      <c r="H29" s="288"/>
      <c r="I29" s="289"/>
      <c r="J29" s="290"/>
      <c r="K29" s="291"/>
      <c r="O29" s="292">
        <v>1</v>
      </c>
    </row>
    <row r="30" spans="1:80" ht="12.75">
      <c r="A30" s="293">
        <v>7</v>
      </c>
      <c r="B30" s="294" t="s">
        <v>428</v>
      </c>
      <c r="C30" s="295" t="s">
        <v>429</v>
      </c>
      <c r="D30" s="296" t="s">
        <v>202</v>
      </c>
      <c r="E30" s="297">
        <v>217.1946</v>
      </c>
      <c r="F30" s="297">
        <v>0</v>
      </c>
      <c r="G30" s="298">
        <f>E30*F30</f>
        <v>0</v>
      </c>
      <c r="H30" s="299">
        <v>0</v>
      </c>
      <c r="I30" s="300">
        <f>E30*H30</f>
        <v>0</v>
      </c>
      <c r="J30" s="299"/>
      <c r="K30" s="300">
        <f>E30*J30</f>
        <v>0</v>
      </c>
      <c r="O30" s="292">
        <v>2</v>
      </c>
      <c r="AA30" s="261">
        <v>12</v>
      </c>
      <c r="AB30" s="261">
        <v>0</v>
      </c>
      <c r="AC30" s="261">
        <v>9</v>
      </c>
      <c r="AZ30" s="261">
        <v>1</v>
      </c>
      <c r="BA30" s="261">
        <f>IF(AZ30=1,G30,0)</f>
        <v>0</v>
      </c>
      <c r="BB30" s="261">
        <f>IF(AZ30=2,G30,0)</f>
        <v>0</v>
      </c>
      <c r="BC30" s="261">
        <f>IF(AZ30=3,G30,0)</f>
        <v>0</v>
      </c>
      <c r="BD30" s="261">
        <f>IF(AZ30=4,G30,0)</f>
        <v>0</v>
      </c>
      <c r="BE30" s="261">
        <f>IF(AZ30=5,G30,0)</f>
        <v>0</v>
      </c>
      <c r="CA30" s="292">
        <v>12</v>
      </c>
      <c r="CB30" s="292">
        <v>0</v>
      </c>
    </row>
    <row r="31" spans="1:15" ht="12.75">
      <c r="A31" s="301"/>
      <c r="B31" s="304"/>
      <c r="C31" s="305" t="s">
        <v>430</v>
      </c>
      <c r="D31" s="306"/>
      <c r="E31" s="307">
        <v>217.1946</v>
      </c>
      <c r="F31" s="308"/>
      <c r="G31" s="309"/>
      <c r="H31" s="310"/>
      <c r="I31" s="302"/>
      <c r="J31" s="311"/>
      <c r="K31" s="302"/>
      <c r="M31" s="303" t="s">
        <v>430</v>
      </c>
      <c r="O31" s="292"/>
    </row>
    <row r="32" spans="1:80" ht="12.75">
      <c r="A32" s="293">
        <v>8</v>
      </c>
      <c r="B32" s="294" t="s">
        <v>431</v>
      </c>
      <c r="C32" s="295" t="s">
        <v>404</v>
      </c>
      <c r="D32" s="296" t="s">
        <v>202</v>
      </c>
      <c r="E32" s="297">
        <v>163.32</v>
      </c>
      <c r="F32" s="297">
        <v>0</v>
      </c>
      <c r="G32" s="298">
        <f>E32*F32</f>
        <v>0</v>
      </c>
      <c r="H32" s="299">
        <v>0</v>
      </c>
      <c r="I32" s="300">
        <f>E32*H32</f>
        <v>0</v>
      </c>
      <c r="J32" s="299"/>
      <c r="K32" s="300">
        <f>E32*J32</f>
        <v>0</v>
      </c>
      <c r="O32" s="292">
        <v>2</v>
      </c>
      <c r="AA32" s="261">
        <v>12</v>
      </c>
      <c r="AB32" s="261">
        <v>0</v>
      </c>
      <c r="AC32" s="261">
        <v>12</v>
      </c>
      <c r="AZ32" s="261">
        <v>1</v>
      </c>
      <c r="BA32" s="261">
        <f>IF(AZ32=1,G32,0)</f>
        <v>0</v>
      </c>
      <c r="BB32" s="261">
        <f>IF(AZ32=2,G32,0)</f>
        <v>0</v>
      </c>
      <c r="BC32" s="261">
        <f>IF(AZ32=3,G32,0)</f>
        <v>0</v>
      </c>
      <c r="BD32" s="261">
        <f>IF(AZ32=4,G32,0)</f>
        <v>0</v>
      </c>
      <c r="BE32" s="261">
        <f>IF(AZ32=5,G32,0)</f>
        <v>0</v>
      </c>
      <c r="CA32" s="292">
        <v>12</v>
      </c>
      <c r="CB32" s="292">
        <v>0</v>
      </c>
    </row>
    <row r="33" spans="1:80" ht="12.75">
      <c r="A33" s="293">
        <v>9</v>
      </c>
      <c r="B33" s="294" t="s">
        <v>264</v>
      </c>
      <c r="C33" s="295" t="s">
        <v>265</v>
      </c>
      <c r="D33" s="296" t="s">
        <v>202</v>
      </c>
      <c r="E33" s="297">
        <v>449.67457</v>
      </c>
      <c r="F33" s="297">
        <v>0</v>
      </c>
      <c r="G33" s="298">
        <f>E33*F33</f>
        <v>0</v>
      </c>
      <c r="H33" s="299">
        <v>0</v>
      </c>
      <c r="I33" s="300">
        <f>E33*H33</f>
        <v>0</v>
      </c>
      <c r="J33" s="299"/>
      <c r="K33" s="300">
        <f>E33*J33</f>
        <v>0</v>
      </c>
      <c r="O33" s="292">
        <v>2</v>
      </c>
      <c r="AA33" s="261">
        <v>8</v>
      </c>
      <c r="AB33" s="261">
        <v>0</v>
      </c>
      <c r="AC33" s="261">
        <v>3</v>
      </c>
      <c r="AZ33" s="261">
        <v>1</v>
      </c>
      <c r="BA33" s="261">
        <f>IF(AZ33=1,G33,0)</f>
        <v>0</v>
      </c>
      <c r="BB33" s="261">
        <f>IF(AZ33=2,G33,0)</f>
        <v>0</v>
      </c>
      <c r="BC33" s="261">
        <f>IF(AZ33=3,G33,0)</f>
        <v>0</v>
      </c>
      <c r="BD33" s="261">
        <f>IF(AZ33=4,G33,0)</f>
        <v>0</v>
      </c>
      <c r="BE33" s="261">
        <f>IF(AZ33=5,G33,0)</f>
        <v>0</v>
      </c>
      <c r="CA33" s="292">
        <v>8</v>
      </c>
      <c r="CB33" s="292">
        <v>0</v>
      </c>
    </row>
    <row r="34" spans="1:80" ht="12.75">
      <c r="A34" s="293">
        <v>10</v>
      </c>
      <c r="B34" s="294" t="s">
        <v>266</v>
      </c>
      <c r="C34" s="295" t="s">
        <v>432</v>
      </c>
      <c r="D34" s="296" t="s">
        <v>202</v>
      </c>
      <c r="E34" s="297">
        <v>8543.81683</v>
      </c>
      <c r="F34" s="297">
        <v>0</v>
      </c>
      <c r="G34" s="298">
        <f>E34*F34</f>
        <v>0</v>
      </c>
      <c r="H34" s="299">
        <v>0</v>
      </c>
      <c r="I34" s="300">
        <f>E34*H34</f>
        <v>0</v>
      </c>
      <c r="J34" s="299"/>
      <c r="K34" s="300">
        <f>E34*J34</f>
        <v>0</v>
      </c>
      <c r="O34" s="292">
        <v>2</v>
      </c>
      <c r="AA34" s="261">
        <v>8</v>
      </c>
      <c r="AB34" s="261">
        <v>0</v>
      </c>
      <c r="AC34" s="261">
        <v>3</v>
      </c>
      <c r="AZ34" s="261">
        <v>1</v>
      </c>
      <c r="BA34" s="261">
        <f>IF(AZ34=1,G34,0)</f>
        <v>0</v>
      </c>
      <c r="BB34" s="261">
        <f>IF(AZ34=2,G34,0)</f>
        <v>0</v>
      </c>
      <c r="BC34" s="261">
        <f>IF(AZ34=3,G34,0)</f>
        <v>0</v>
      </c>
      <c r="BD34" s="261">
        <f>IF(AZ34=4,G34,0)</f>
        <v>0</v>
      </c>
      <c r="BE34" s="261">
        <f>IF(AZ34=5,G34,0)</f>
        <v>0</v>
      </c>
      <c r="CA34" s="292">
        <v>8</v>
      </c>
      <c r="CB34" s="292">
        <v>0</v>
      </c>
    </row>
    <row r="35" spans="1:80" ht="12.75">
      <c r="A35" s="293">
        <v>11</v>
      </c>
      <c r="B35" s="294" t="s">
        <v>268</v>
      </c>
      <c r="C35" s="295" t="s">
        <v>269</v>
      </c>
      <c r="D35" s="296" t="s">
        <v>202</v>
      </c>
      <c r="E35" s="297">
        <v>449.67457</v>
      </c>
      <c r="F35" s="297">
        <v>0</v>
      </c>
      <c r="G35" s="298">
        <f>E35*F35</f>
        <v>0</v>
      </c>
      <c r="H35" s="299">
        <v>0</v>
      </c>
      <c r="I35" s="300">
        <f>E35*H35</f>
        <v>0</v>
      </c>
      <c r="J35" s="299"/>
      <c r="K35" s="300">
        <f>E35*J35</f>
        <v>0</v>
      </c>
      <c r="O35" s="292">
        <v>2</v>
      </c>
      <c r="AA35" s="261">
        <v>8</v>
      </c>
      <c r="AB35" s="261">
        <v>0</v>
      </c>
      <c r="AC35" s="261">
        <v>3</v>
      </c>
      <c r="AZ35" s="261">
        <v>1</v>
      </c>
      <c r="BA35" s="261">
        <f>IF(AZ35=1,G35,0)</f>
        <v>0</v>
      </c>
      <c r="BB35" s="261">
        <f>IF(AZ35=2,G35,0)</f>
        <v>0</v>
      </c>
      <c r="BC35" s="261">
        <f>IF(AZ35=3,G35,0)</f>
        <v>0</v>
      </c>
      <c r="BD35" s="261">
        <f>IF(AZ35=4,G35,0)</f>
        <v>0</v>
      </c>
      <c r="BE35" s="261">
        <f>IF(AZ35=5,G35,0)</f>
        <v>0</v>
      </c>
      <c r="CA35" s="292">
        <v>8</v>
      </c>
      <c r="CB35" s="292">
        <v>0</v>
      </c>
    </row>
    <row r="36" spans="1:80" ht="12.75">
      <c r="A36" s="293">
        <v>12</v>
      </c>
      <c r="B36" s="294" t="s">
        <v>270</v>
      </c>
      <c r="C36" s="295" t="s">
        <v>271</v>
      </c>
      <c r="D36" s="296" t="s">
        <v>202</v>
      </c>
      <c r="E36" s="297">
        <v>1798.69828</v>
      </c>
      <c r="F36" s="297">
        <v>0</v>
      </c>
      <c r="G36" s="298">
        <f>E36*F36</f>
        <v>0</v>
      </c>
      <c r="H36" s="299">
        <v>0</v>
      </c>
      <c r="I36" s="300">
        <f>E36*H36</f>
        <v>0</v>
      </c>
      <c r="J36" s="299"/>
      <c r="K36" s="300">
        <f>E36*J36</f>
        <v>0</v>
      </c>
      <c r="O36" s="292">
        <v>2</v>
      </c>
      <c r="AA36" s="261">
        <v>8</v>
      </c>
      <c r="AB36" s="261">
        <v>0</v>
      </c>
      <c r="AC36" s="261">
        <v>3</v>
      </c>
      <c r="AZ36" s="261">
        <v>1</v>
      </c>
      <c r="BA36" s="261">
        <f>IF(AZ36=1,G36,0)</f>
        <v>0</v>
      </c>
      <c r="BB36" s="261">
        <f>IF(AZ36=2,G36,0)</f>
        <v>0</v>
      </c>
      <c r="BC36" s="261">
        <f>IF(AZ36=3,G36,0)</f>
        <v>0</v>
      </c>
      <c r="BD36" s="261">
        <f>IF(AZ36=4,G36,0)</f>
        <v>0</v>
      </c>
      <c r="BE36" s="261">
        <f>IF(AZ36=5,G36,0)</f>
        <v>0</v>
      </c>
      <c r="CA36" s="292">
        <v>8</v>
      </c>
      <c r="CB36" s="292">
        <v>0</v>
      </c>
    </row>
    <row r="37" spans="1:80" ht="12.75">
      <c r="A37" s="293">
        <v>13</v>
      </c>
      <c r="B37" s="294" t="s">
        <v>272</v>
      </c>
      <c r="C37" s="295" t="s">
        <v>273</v>
      </c>
      <c r="D37" s="296" t="s">
        <v>202</v>
      </c>
      <c r="E37" s="297">
        <v>449.67457</v>
      </c>
      <c r="F37" s="297">
        <v>0</v>
      </c>
      <c r="G37" s="298">
        <f>E37*F37</f>
        <v>0</v>
      </c>
      <c r="H37" s="299">
        <v>0</v>
      </c>
      <c r="I37" s="300">
        <f>E37*H37</f>
        <v>0</v>
      </c>
      <c r="J37" s="299"/>
      <c r="K37" s="300">
        <f>E37*J37</f>
        <v>0</v>
      </c>
      <c r="O37" s="292">
        <v>2</v>
      </c>
      <c r="AA37" s="261">
        <v>8</v>
      </c>
      <c r="AB37" s="261">
        <v>0</v>
      </c>
      <c r="AC37" s="261">
        <v>3</v>
      </c>
      <c r="AZ37" s="261">
        <v>1</v>
      </c>
      <c r="BA37" s="261">
        <f>IF(AZ37=1,G37,0)</f>
        <v>0</v>
      </c>
      <c r="BB37" s="261">
        <f>IF(AZ37=2,G37,0)</f>
        <v>0</v>
      </c>
      <c r="BC37" s="261">
        <f>IF(AZ37=3,G37,0)</f>
        <v>0</v>
      </c>
      <c r="BD37" s="261">
        <f>IF(AZ37=4,G37,0)</f>
        <v>0</v>
      </c>
      <c r="BE37" s="261">
        <f>IF(AZ37=5,G37,0)</f>
        <v>0</v>
      </c>
      <c r="CA37" s="292">
        <v>8</v>
      </c>
      <c r="CB37" s="292">
        <v>0</v>
      </c>
    </row>
    <row r="38" spans="1:57" ht="12.75">
      <c r="A38" s="312"/>
      <c r="B38" s="313" t="s">
        <v>100</v>
      </c>
      <c r="C38" s="314" t="s">
        <v>263</v>
      </c>
      <c r="D38" s="315"/>
      <c r="E38" s="316"/>
      <c r="F38" s="317"/>
      <c r="G38" s="318">
        <f>SUM(G29:G37)</f>
        <v>0</v>
      </c>
      <c r="H38" s="319"/>
      <c r="I38" s="320">
        <f>SUM(I29:I37)</f>
        <v>0</v>
      </c>
      <c r="J38" s="319"/>
      <c r="K38" s="320">
        <f>SUM(K29:K37)</f>
        <v>0</v>
      </c>
      <c r="O38" s="292">
        <v>4</v>
      </c>
      <c r="BA38" s="321">
        <f>SUM(BA29:BA37)</f>
        <v>0</v>
      </c>
      <c r="BB38" s="321">
        <f>SUM(BB29:BB37)</f>
        <v>0</v>
      </c>
      <c r="BC38" s="321">
        <f>SUM(BC29:BC37)</f>
        <v>0</v>
      </c>
      <c r="BD38" s="321">
        <f>SUM(BD29:BD37)</f>
        <v>0</v>
      </c>
      <c r="BE38" s="321">
        <f>SUM(BE29:BE37)</f>
        <v>0</v>
      </c>
    </row>
    <row r="39" ht="12.75">
      <c r="E39" s="261"/>
    </row>
    <row r="40" ht="12.75">
      <c r="E40" s="261"/>
    </row>
    <row r="41" ht="12.75">
      <c r="E41" s="261"/>
    </row>
    <row r="42" ht="12.75">
      <c r="E42" s="261"/>
    </row>
    <row r="43" ht="12.75">
      <c r="E43" s="261"/>
    </row>
    <row r="44" ht="12.75">
      <c r="E44" s="261"/>
    </row>
    <row r="45" ht="12.75">
      <c r="E45" s="261"/>
    </row>
    <row r="46" ht="12.75">
      <c r="E46" s="261"/>
    </row>
    <row r="47" ht="12.75">
      <c r="E47" s="261"/>
    </row>
    <row r="48" ht="12.75">
      <c r="E48" s="261"/>
    </row>
    <row r="49" ht="12.75">
      <c r="E49" s="261"/>
    </row>
    <row r="50" ht="12.75">
      <c r="E50" s="261"/>
    </row>
    <row r="51" ht="12.75">
      <c r="E51" s="261"/>
    </row>
    <row r="52" ht="12.75">
      <c r="E52" s="261"/>
    </row>
    <row r="53" ht="12.75">
      <c r="E53" s="261"/>
    </row>
    <row r="54" ht="12.75">
      <c r="E54" s="261"/>
    </row>
    <row r="55" ht="12.75">
      <c r="E55" s="261"/>
    </row>
    <row r="56" ht="12.75">
      <c r="E56" s="261"/>
    </row>
    <row r="57" ht="12.75">
      <c r="E57" s="261"/>
    </row>
    <row r="58" ht="12.75">
      <c r="E58" s="261"/>
    </row>
    <row r="59" ht="12.75">
      <c r="E59" s="261"/>
    </row>
    <row r="60" ht="12.75">
      <c r="E60" s="261"/>
    </row>
    <row r="61" ht="12.75">
      <c r="E61" s="261"/>
    </row>
    <row r="62" spans="1:7" ht="12.75">
      <c r="A62" s="311"/>
      <c r="B62" s="311"/>
      <c r="C62" s="311"/>
      <c r="D62" s="311"/>
      <c r="E62" s="311"/>
      <c r="F62" s="311"/>
      <c r="G62" s="311"/>
    </row>
    <row r="63" spans="1:7" ht="12.75">
      <c r="A63" s="311"/>
      <c r="B63" s="311"/>
      <c r="C63" s="311"/>
      <c r="D63" s="311"/>
      <c r="E63" s="311"/>
      <c r="F63" s="311"/>
      <c r="G63" s="311"/>
    </row>
    <row r="64" spans="1:7" ht="12.75">
      <c r="A64" s="311"/>
      <c r="B64" s="311"/>
      <c r="C64" s="311"/>
      <c r="D64" s="311"/>
      <c r="E64" s="311"/>
      <c r="F64" s="311"/>
      <c r="G64" s="311"/>
    </row>
    <row r="65" spans="1:7" ht="12.75">
      <c r="A65" s="311"/>
      <c r="B65" s="311"/>
      <c r="C65" s="311"/>
      <c r="D65" s="311"/>
      <c r="E65" s="311"/>
      <c r="F65" s="311"/>
      <c r="G65" s="311"/>
    </row>
    <row r="66" ht="12.75">
      <c r="E66" s="261"/>
    </row>
    <row r="67" ht="12.75">
      <c r="E67" s="261"/>
    </row>
    <row r="68" ht="12.75">
      <c r="E68" s="261"/>
    </row>
    <row r="69" ht="12.75">
      <c r="E69" s="261"/>
    </row>
    <row r="70" ht="12.75">
      <c r="E70" s="261"/>
    </row>
    <row r="71" ht="12.75">
      <c r="E71" s="261"/>
    </row>
    <row r="72" ht="12.75">
      <c r="E72" s="261"/>
    </row>
    <row r="73" ht="12.75">
      <c r="E73" s="261"/>
    </row>
    <row r="74" ht="12.75">
      <c r="E74" s="261"/>
    </row>
    <row r="75" ht="12.75">
      <c r="E75" s="261"/>
    </row>
    <row r="76" ht="12.75">
      <c r="E76" s="261"/>
    </row>
    <row r="77" ht="12.75">
      <c r="E77" s="261"/>
    </row>
    <row r="78" ht="12.75">
      <c r="E78" s="261"/>
    </row>
    <row r="79" ht="12.75">
      <c r="E79" s="261"/>
    </row>
    <row r="80" ht="12.75">
      <c r="E80" s="261"/>
    </row>
    <row r="81" ht="12.75">
      <c r="E81" s="261"/>
    </row>
    <row r="82" ht="12.75">
      <c r="E82" s="261"/>
    </row>
    <row r="83" ht="12.75">
      <c r="E83" s="261"/>
    </row>
    <row r="84" ht="12.75">
      <c r="E84" s="261"/>
    </row>
    <row r="85" ht="12.75">
      <c r="E85" s="261"/>
    </row>
    <row r="86" ht="12.75">
      <c r="E86" s="261"/>
    </row>
    <row r="87" ht="12.75">
      <c r="E87" s="261"/>
    </row>
    <row r="88" ht="12.75">
      <c r="E88" s="261"/>
    </row>
    <row r="89" ht="12.75">
      <c r="E89" s="261"/>
    </row>
    <row r="90" ht="12.75">
      <c r="E90" s="261"/>
    </row>
    <row r="91" ht="12.75">
      <c r="E91" s="261"/>
    </row>
    <row r="92" ht="12.75">
      <c r="E92" s="261"/>
    </row>
    <row r="93" ht="12.75">
      <c r="E93" s="261"/>
    </row>
    <row r="94" ht="12.75">
      <c r="E94" s="261"/>
    </row>
    <row r="95" ht="12.75">
      <c r="E95" s="261"/>
    </row>
    <row r="96" ht="12.75">
      <c r="E96" s="261"/>
    </row>
    <row r="97" spans="1:2" ht="12.75">
      <c r="A97" s="322"/>
      <c r="B97" s="322"/>
    </row>
    <row r="98" spans="1:7" ht="12.75">
      <c r="A98" s="311"/>
      <c r="B98" s="311"/>
      <c r="C98" s="323"/>
      <c r="D98" s="323"/>
      <c r="E98" s="324"/>
      <c r="F98" s="323"/>
      <c r="G98" s="325"/>
    </row>
    <row r="99" spans="1:7" ht="12.75">
      <c r="A99" s="326"/>
      <c r="B99" s="326"/>
      <c r="C99" s="311"/>
      <c r="D99" s="311"/>
      <c r="E99" s="327"/>
      <c r="F99" s="311"/>
      <c r="G99" s="311"/>
    </row>
    <row r="100" spans="1:7" ht="12.75">
      <c r="A100" s="311"/>
      <c r="B100" s="311"/>
      <c r="C100" s="311"/>
      <c r="D100" s="311"/>
      <c r="E100" s="327"/>
      <c r="F100" s="311"/>
      <c r="G100" s="311"/>
    </row>
    <row r="101" spans="1:7" ht="12.75">
      <c r="A101" s="311"/>
      <c r="B101" s="311"/>
      <c r="C101" s="311"/>
      <c r="D101" s="311"/>
      <c r="E101" s="327"/>
      <c r="F101" s="311"/>
      <c r="G101" s="311"/>
    </row>
    <row r="102" spans="1:7" ht="12.75">
      <c r="A102" s="311"/>
      <c r="B102" s="311"/>
      <c r="C102" s="311"/>
      <c r="D102" s="311"/>
      <c r="E102" s="327"/>
      <c r="F102" s="311"/>
      <c r="G102" s="311"/>
    </row>
    <row r="103" spans="1:7" ht="12.75">
      <c r="A103" s="311"/>
      <c r="B103" s="311"/>
      <c r="C103" s="311"/>
      <c r="D103" s="311"/>
      <c r="E103" s="327"/>
      <c r="F103" s="311"/>
      <c r="G103" s="311"/>
    </row>
    <row r="104" spans="1:7" ht="12.75">
      <c r="A104" s="311"/>
      <c r="B104" s="311"/>
      <c r="C104" s="311"/>
      <c r="D104" s="311"/>
      <c r="E104" s="327"/>
      <c r="F104" s="311"/>
      <c r="G104" s="311"/>
    </row>
    <row r="105" spans="1:7" ht="12.75">
      <c r="A105" s="311"/>
      <c r="B105" s="311"/>
      <c r="C105" s="311"/>
      <c r="D105" s="311"/>
      <c r="E105" s="327"/>
      <c r="F105" s="311"/>
      <c r="G105" s="311"/>
    </row>
    <row r="106" spans="1:7" ht="12.75">
      <c r="A106" s="311"/>
      <c r="B106" s="311"/>
      <c r="C106" s="311"/>
      <c r="D106" s="311"/>
      <c r="E106" s="327"/>
      <c r="F106" s="311"/>
      <c r="G106" s="311"/>
    </row>
    <row r="107" spans="1:7" ht="12.75">
      <c r="A107" s="311"/>
      <c r="B107" s="311"/>
      <c r="C107" s="311"/>
      <c r="D107" s="311"/>
      <c r="E107" s="327"/>
      <c r="F107" s="311"/>
      <c r="G107" s="311"/>
    </row>
    <row r="108" spans="1:7" ht="12.75">
      <c r="A108" s="311"/>
      <c r="B108" s="311"/>
      <c r="C108" s="311"/>
      <c r="D108" s="311"/>
      <c r="E108" s="327"/>
      <c r="F108" s="311"/>
      <c r="G108" s="311"/>
    </row>
    <row r="109" spans="1:7" ht="12.75">
      <c r="A109" s="311"/>
      <c r="B109" s="311"/>
      <c r="C109" s="311"/>
      <c r="D109" s="311"/>
      <c r="E109" s="327"/>
      <c r="F109" s="311"/>
      <c r="G109" s="311"/>
    </row>
    <row r="110" spans="1:7" ht="12.75">
      <c r="A110" s="311"/>
      <c r="B110" s="311"/>
      <c r="C110" s="311"/>
      <c r="D110" s="311"/>
      <c r="E110" s="327"/>
      <c r="F110" s="311"/>
      <c r="G110" s="311"/>
    </row>
    <row r="111" spans="1:7" ht="12.75">
      <c r="A111" s="311"/>
      <c r="B111" s="311"/>
      <c r="C111" s="311"/>
      <c r="D111" s="311"/>
      <c r="E111" s="327"/>
      <c r="F111" s="311"/>
      <c r="G111" s="311"/>
    </row>
  </sheetData>
  <sheetProtection/>
  <mergeCells count="17">
    <mergeCell ref="C31:D31"/>
    <mergeCell ref="C14:D14"/>
    <mergeCell ref="C15:D15"/>
    <mergeCell ref="C20:D20"/>
    <mergeCell ref="C21:D21"/>
    <mergeCell ref="C22:D22"/>
    <mergeCell ref="C23:D23"/>
    <mergeCell ref="C25:D25"/>
    <mergeCell ref="C26:D26"/>
    <mergeCell ref="A1:G1"/>
    <mergeCell ref="A3:B3"/>
    <mergeCell ref="A4:B4"/>
    <mergeCell ref="E4:G4"/>
    <mergeCell ref="C9:D9"/>
    <mergeCell ref="C10:D10"/>
    <mergeCell ref="C11:D11"/>
    <mergeCell ref="C13:D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/>
  <dimension ref="A1:BE51"/>
  <sheetViews>
    <sheetView zoomScalePageLayoutView="0" workbookViewId="0" topLeftCell="A10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01" t="s">
        <v>101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32</v>
      </c>
      <c r="B2" s="104"/>
      <c r="C2" s="105" t="s">
        <v>106</v>
      </c>
      <c r="D2" s="105" t="s">
        <v>109</v>
      </c>
      <c r="E2" s="106"/>
      <c r="F2" s="107" t="s">
        <v>33</v>
      </c>
      <c r="G2" s="108"/>
    </row>
    <row r="3" spans="1:7" ht="3" customHeight="1" hidden="1">
      <c r="A3" s="109"/>
      <c r="B3" s="110"/>
      <c r="C3" s="111"/>
      <c r="D3" s="111"/>
      <c r="E3" s="112"/>
      <c r="F3" s="113"/>
      <c r="G3" s="114"/>
    </row>
    <row r="4" spans="1:7" ht="12" customHeight="1">
      <c r="A4" s="115" t="s">
        <v>34</v>
      </c>
      <c r="B4" s="110"/>
      <c r="C4" s="111"/>
      <c r="D4" s="111"/>
      <c r="E4" s="112"/>
      <c r="F4" s="113" t="s">
        <v>35</v>
      </c>
      <c r="G4" s="116"/>
    </row>
    <row r="5" spans="1:7" ht="12.75" customHeight="1">
      <c r="A5" s="117" t="s">
        <v>106</v>
      </c>
      <c r="B5" s="118"/>
      <c r="C5" s="119" t="s">
        <v>107</v>
      </c>
      <c r="D5" s="120"/>
      <c r="E5" s="118"/>
      <c r="F5" s="113" t="s">
        <v>36</v>
      </c>
      <c r="G5" s="114"/>
    </row>
    <row r="6" spans="1:15" ht="12.75" customHeight="1">
      <c r="A6" s="115" t="s">
        <v>37</v>
      </c>
      <c r="B6" s="110"/>
      <c r="C6" s="111"/>
      <c r="D6" s="111"/>
      <c r="E6" s="112"/>
      <c r="F6" s="121" t="s">
        <v>38</v>
      </c>
      <c r="G6" s="122"/>
      <c r="O6" s="123"/>
    </row>
    <row r="7" spans="1:7" ht="12.75" customHeight="1">
      <c r="A7" s="124" t="s">
        <v>103</v>
      </c>
      <c r="B7" s="125"/>
      <c r="C7" s="126" t="s">
        <v>104</v>
      </c>
      <c r="D7" s="127"/>
      <c r="E7" s="127"/>
      <c r="F7" s="128" t="s">
        <v>39</v>
      </c>
      <c r="G7" s="122">
        <f>IF(G6=0,,ROUND((F30+F32)/G6,1))</f>
        <v>0</v>
      </c>
    </row>
    <row r="8" spans="1:9" ht="12.75">
      <c r="A8" s="129" t="s">
        <v>40</v>
      </c>
      <c r="B8" s="113"/>
      <c r="C8" s="130" t="s">
        <v>285</v>
      </c>
      <c r="D8" s="130"/>
      <c r="E8" s="131"/>
      <c r="F8" s="132" t="s">
        <v>41</v>
      </c>
      <c r="G8" s="133"/>
      <c r="H8" s="134"/>
      <c r="I8" s="135"/>
    </row>
    <row r="9" spans="1:8" ht="12.75">
      <c r="A9" s="129" t="s">
        <v>42</v>
      </c>
      <c r="B9" s="113"/>
      <c r="C9" s="130"/>
      <c r="D9" s="130"/>
      <c r="E9" s="131"/>
      <c r="F9" s="113"/>
      <c r="G9" s="136"/>
      <c r="H9" s="137"/>
    </row>
    <row r="10" spans="1:8" ht="12.75">
      <c r="A10" s="129" t="s">
        <v>43</v>
      </c>
      <c r="B10" s="113"/>
      <c r="C10" s="130" t="s">
        <v>284</v>
      </c>
      <c r="D10" s="130"/>
      <c r="E10" s="130"/>
      <c r="F10" s="138"/>
      <c r="G10" s="139"/>
      <c r="H10" s="140"/>
    </row>
    <row r="11" spans="1:57" ht="13.5" customHeight="1">
      <c r="A11" s="129" t="s">
        <v>44</v>
      </c>
      <c r="B11" s="113"/>
      <c r="C11" s="130"/>
      <c r="D11" s="130"/>
      <c r="E11" s="130"/>
      <c r="F11" s="141" t="s">
        <v>45</v>
      </c>
      <c r="G11" s="142"/>
      <c r="H11" s="137"/>
      <c r="BA11" s="143"/>
      <c r="BB11" s="143"/>
      <c r="BC11" s="143"/>
      <c r="BD11" s="143"/>
      <c r="BE11" s="143"/>
    </row>
    <row r="12" spans="1:8" ht="12.75" customHeight="1">
      <c r="A12" s="144" t="s">
        <v>46</v>
      </c>
      <c r="B12" s="110"/>
      <c r="C12" s="145"/>
      <c r="D12" s="145"/>
      <c r="E12" s="145"/>
      <c r="F12" s="146" t="s">
        <v>47</v>
      </c>
      <c r="G12" s="147"/>
      <c r="H12" s="137"/>
    </row>
    <row r="13" spans="1:8" ht="28.5" customHeight="1" thickBot="1">
      <c r="A13" s="148" t="s">
        <v>48</v>
      </c>
      <c r="B13" s="149"/>
      <c r="C13" s="149"/>
      <c r="D13" s="149"/>
      <c r="E13" s="150"/>
      <c r="F13" s="150"/>
      <c r="G13" s="151"/>
      <c r="H13" s="137"/>
    </row>
    <row r="14" spans="1:7" ht="17.25" customHeight="1" thickBot="1">
      <c r="A14" s="152" t="s">
        <v>49</v>
      </c>
      <c r="B14" s="153"/>
      <c r="C14" s="154"/>
      <c r="D14" s="155" t="s">
        <v>50</v>
      </c>
      <c r="E14" s="156"/>
      <c r="F14" s="156"/>
      <c r="G14" s="154"/>
    </row>
    <row r="15" spans="1:7" ht="15.75" customHeight="1">
      <c r="A15" s="157"/>
      <c r="B15" s="158" t="s">
        <v>51</v>
      </c>
      <c r="C15" s="159">
        <f>'SO 01 SO 01 Rek'!E16</f>
        <v>0</v>
      </c>
      <c r="D15" s="160" t="str">
        <f>'SO 01 SO 01 Rek'!A21</f>
        <v>Ztížené výrobní podmínky</v>
      </c>
      <c r="E15" s="161"/>
      <c r="F15" s="162"/>
      <c r="G15" s="159">
        <f>'SO 01 SO 01 Rek'!I21</f>
        <v>0</v>
      </c>
    </row>
    <row r="16" spans="1:7" ht="15.75" customHeight="1">
      <c r="A16" s="157" t="s">
        <v>52</v>
      </c>
      <c r="B16" s="158" t="s">
        <v>53</v>
      </c>
      <c r="C16" s="159">
        <f>'SO 01 SO 01 Rek'!F16</f>
        <v>0</v>
      </c>
      <c r="D16" s="109" t="str">
        <f>'SO 01 SO 01 Rek'!A22</f>
        <v>Oborová přirážka</v>
      </c>
      <c r="E16" s="163"/>
      <c r="F16" s="164"/>
      <c r="G16" s="159">
        <f>'SO 01 SO 01 Rek'!I22</f>
        <v>0</v>
      </c>
    </row>
    <row r="17" spans="1:7" ht="15.75" customHeight="1">
      <c r="A17" s="157" t="s">
        <v>54</v>
      </c>
      <c r="B17" s="158" t="s">
        <v>55</v>
      </c>
      <c r="C17" s="159">
        <f>'SO 01 SO 01 Rek'!H16</f>
        <v>0</v>
      </c>
      <c r="D17" s="109" t="str">
        <f>'SO 01 SO 01 Rek'!A23</f>
        <v>Přesun stavebních kapacit</v>
      </c>
      <c r="E17" s="163"/>
      <c r="F17" s="164"/>
      <c r="G17" s="159">
        <f>'SO 01 SO 01 Rek'!I23</f>
        <v>0</v>
      </c>
    </row>
    <row r="18" spans="1:7" ht="15.75" customHeight="1">
      <c r="A18" s="165" t="s">
        <v>56</v>
      </c>
      <c r="B18" s="166" t="s">
        <v>57</v>
      </c>
      <c r="C18" s="159">
        <f>'SO 01 SO 01 Rek'!G16</f>
        <v>0</v>
      </c>
      <c r="D18" s="109" t="str">
        <f>'SO 01 SO 01 Rek'!A24</f>
        <v>Mimostaveništní doprava</v>
      </c>
      <c r="E18" s="163"/>
      <c r="F18" s="164"/>
      <c r="G18" s="159">
        <f>'SO 01 SO 01 Rek'!I24</f>
        <v>0</v>
      </c>
    </row>
    <row r="19" spans="1:7" ht="15.75" customHeight="1">
      <c r="A19" s="167" t="s">
        <v>58</v>
      </c>
      <c r="B19" s="158"/>
      <c r="C19" s="159">
        <f>SUM(C15:C18)</f>
        <v>0</v>
      </c>
      <c r="D19" s="109" t="str">
        <f>'SO 01 SO 01 Rek'!A25</f>
        <v>Zařízení staveniště</v>
      </c>
      <c r="E19" s="163"/>
      <c r="F19" s="164"/>
      <c r="G19" s="159">
        <f>'SO 01 SO 01 Rek'!I25</f>
        <v>0</v>
      </c>
    </row>
    <row r="20" spans="1:7" ht="15.75" customHeight="1">
      <c r="A20" s="167"/>
      <c r="B20" s="158"/>
      <c r="C20" s="159"/>
      <c r="D20" s="109" t="str">
        <f>'SO 01 SO 01 Rek'!A26</f>
        <v>Provoz investora</v>
      </c>
      <c r="E20" s="163"/>
      <c r="F20" s="164"/>
      <c r="G20" s="159">
        <f>'SO 01 SO 01 Rek'!I26</f>
        <v>0</v>
      </c>
    </row>
    <row r="21" spans="1:7" ht="15.75" customHeight="1">
      <c r="A21" s="167" t="s">
        <v>29</v>
      </c>
      <c r="B21" s="158"/>
      <c r="C21" s="159">
        <f>'SO 01 SO 01 Rek'!I16</f>
        <v>0</v>
      </c>
      <c r="D21" s="109" t="str">
        <f>'SO 01 SO 01 Rek'!A27</f>
        <v>Kompletační činnost (IČD)</v>
      </c>
      <c r="E21" s="163"/>
      <c r="F21" s="164"/>
      <c r="G21" s="159">
        <f>'SO 01 SO 01 Rek'!I27</f>
        <v>0</v>
      </c>
    </row>
    <row r="22" spans="1:7" ht="15.75" customHeight="1">
      <c r="A22" s="168" t="s">
        <v>59</v>
      </c>
      <c r="B22" s="137"/>
      <c r="C22" s="159">
        <f>C19+C21</f>
        <v>0</v>
      </c>
      <c r="D22" s="109" t="s">
        <v>60</v>
      </c>
      <c r="E22" s="163"/>
      <c r="F22" s="164"/>
      <c r="G22" s="159">
        <f>G23-SUM(G15:G21)</f>
        <v>0</v>
      </c>
    </row>
    <row r="23" spans="1:7" ht="15.75" customHeight="1" thickBot="1">
      <c r="A23" s="169" t="s">
        <v>61</v>
      </c>
      <c r="B23" s="170"/>
      <c r="C23" s="171">
        <f>C22+G23</f>
        <v>0</v>
      </c>
      <c r="D23" s="172" t="s">
        <v>62</v>
      </c>
      <c r="E23" s="173"/>
      <c r="F23" s="174"/>
      <c r="G23" s="159">
        <f>'SO 01 SO 01 Rek'!H29</f>
        <v>0</v>
      </c>
    </row>
    <row r="24" spans="1:7" ht="12.75">
      <c r="A24" s="175" t="s">
        <v>63</v>
      </c>
      <c r="B24" s="176"/>
      <c r="C24" s="177"/>
      <c r="D24" s="176" t="s">
        <v>64</v>
      </c>
      <c r="E24" s="176"/>
      <c r="F24" s="178" t="s">
        <v>65</v>
      </c>
      <c r="G24" s="179"/>
    </row>
    <row r="25" spans="1:7" ht="12.75">
      <c r="A25" s="168" t="s">
        <v>66</v>
      </c>
      <c r="B25" s="137"/>
      <c r="C25" s="180"/>
      <c r="D25" s="137" t="s">
        <v>66</v>
      </c>
      <c r="F25" s="181" t="s">
        <v>66</v>
      </c>
      <c r="G25" s="182"/>
    </row>
    <row r="26" spans="1:7" ht="37.5" customHeight="1">
      <c r="A26" s="168" t="s">
        <v>67</v>
      </c>
      <c r="B26" s="183"/>
      <c r="C26" s="180"/>
      <c r="D26" s="137" t="s">
        <v>67</v>
      </c>
      <c r="F26" s="181" t="s">
        <v>67</v>
      </c>
      <c r="G26" s="182"/>
    </row>
    <row r="27" spans="1:7" ht="12.75">
      <c r="A27" s="168"/>
      <c r="B27" s="184"/>
      <c r="C27" s="180"/>
      <c r="D27" s="137"/>
      <c r="F27" s="181"/>
      <c r="G27" s="182"/>
    </row>
    <row r="28" spans="1:7" ht="12.75">
      <c r="A28" s="168" t="s">
        <v>68</v>
      </c>
      <c r="B28" s="137"/>
      <c r="C28" s="180"/>
      <c r="D28" s="181" t="s">
        <v>69</v>
      </c>
      <c r="E28" s="180"/>
      <c r="F28" s="185" t="s">
        <v>69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 ht="12.75">
      <c r="A30" s="188" t="s">
        <v>11</v>
      </c>
      <c r="B30" s="189"/>
      <c r="C30" s="190">
        <v>20</v>
      </c>
      <c r="D30" s="189" t="s">
        <v>70</v>
      </c>
      <c r="E30" s="191"/>
      <c r="F30" s="192">
        <f>C23-F32</f>
        <v>0</v>
      </c>
      <c r="G30" s="193"/>
    </row>
    <row r="31" spans="1:7" ht="12.75">
      <c r="A31" s="188" t="s">
        <v>71</v>
      </c>
      <c r="B31" s="189"/>
      <c r="C31" s="190">
        <f>C30</f>
        <v>20</v>
      </c>
      <c r="D31" s="189" t="s">
        <v>72</v>
      </c>
      <c r="E31" s="191"/>
      <c r="F31" s="192">
        <f>ROUND(PRODUCT(F30,C31/100),0)</f>
        <v>0</v>
      </c>
      <c r="G31" s="193"/>
    </row>
    <row r="32" spans="1:7" ht="12.75">
      <c r="A32" s="188" t="s">
        <v>11</v>
      </c>
      <c r="B32" s="189"/>
      <c r="C32" s="190">
        <v>0</v>
      </c>
      <c r="D32" s="189" t="s">
        <v>72</v>
      </c>
      <c r="E32" s="191"/>
      <c r="F32" s="192">
        <v>0</v>
      </c>
      <c r="G32" s="193"/>
    </row>
    <row r="33" spans="1:7" ht="12.75">
      <c r="A33" s="188" t="s">
        <v>71</v>
      </c>
      <c r="B33" s="194"/>
      <c r="C33" s="195">
        <f>C32</f>
        <v>0</v>
      </c>
      <c r="D33" s="189" t="s">
        <v>72</v>
      </c>
      <c r="E33" s="164"/>
      <c r="F33" s="192">
        <f>ROUND(PRODUCT(F32,C33/100),0)</f>
        <v>0</v>
      </c>
      <c r="G33" s="193"/>
    </row>
    <row r="34" spans="1:7" s="201" customFormat="1" ht="19.5" customHeight="1" thickBot="1">
      <c r="A34" s="196" t="s">
        <v>73</v>
      </c>
      <c r="B34" s="197"/>
      <c r="C34" s="197"/>
      <c r="D34" s="197"/>
      <c r="E34" s="198"/>
      <c r="F34" s="199">
        <f>ROUND(SUM(F30:F33),0)</f>
        <v>0</v>
      </c>
      <c r="G34" s="20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1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1</v>
      </c>
    </row>
    <row r="39" spans="1:8" ht="12.75">
      <c r="A39" s="203"/>
      <c r="B39" s="202"/>
      <c r="C39" s="202"/>
      <c r="D39" s="202"/>
      <c r="E39" s="202"/>
      <c r="F39" s="202"/>
      <c r="G39" s="202"/>
      <c r="H39" s="1" t="s">
        <v>1</v>
      </c>
    </row>
    <row r="40" spans="1:8" ht="12.75">
      <c r="A40" s="203"/>
      <c r="B40" s="202"/>
      <c r="C40" s="202"/>
      <c r="D40" s="202"/>
      <c r="E40" s="202"/>
      <c r="F40" s="202"/>
      <c r="G40" s="202"/>
      <c r="H40" s="1" t="s">
        <v>1</v>
      </c>
    </row>
    <row r="41" spans="1:8" ht="12.75">
      <c r="A41" s="203"/>
      <c r="B41" s="202"/>
      <c r="C41" s="202"/>
      <c r="D41" s="202"/>
      <c r="E41" s="202"/>
      <c r="F41" s="202"/>
      <c r="G41" s="202"/>
      <c r="H41" s="1" t="s">
        <v>1</v>
      </c>
    </row>
    <row r="42" spans="1:8" ht="12.75">
      <c r="A42" s="203"/>
      <c r="B42" s="202"/>
      <c r="C42" s="202"/>
      <c r="D42" s="202"/>
      <c r="E42" s="202"/>
      <c r="F42" s="202"/>
      <c r="G42" s="202"/>
      <c r="H42" s="1" t="s">
        <v>1</v>
      </c>
    </row>
    <row r="43" spans="1:8" ht="12.75">
      <c r="A43" s="203"/>
      <c r="B43" s="202"/>
      <c r="C43" s="202"/>
      <c r="D43" s="202"/>
      <c r="E43" s="202"/>
      <c r="F43" s="202"/>
      <c r="G43" s="202"/>
      <c r="H43" s="1" t="s">
        <v>1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1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1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</sheetData>
  <sheetProtection/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1"/>
  <dimension ref="A1:BE80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5" t="s">
        <v>2</v>
      </c>
      <c r="B1" s="206"/>
      <c r="C1" s="207" t="s">
        <v>105</v>
      </c>
      <c r="D1" s="208"/>
      <c r="E1" s="209"/>
      <c r="F1" s="208"/>
      <c r="G1" s="210" t="s">
        <v>75</v>
      </c>
      <c r="H1" s="211" t="s">
        <v>106</v>
      </c>
      <c r="I1" s="212"/>
    </row>
    <row r="2" spans="1:9" ht="13.5" thickBot="1">
      <c r="A2" s="213" t="s">
        <v>76</v>
      </c>
      <c r="B2" s="214"/>
      <c r="C2" s="215" t="s">
        <v>108</v>
      </c>
      <c r="D2" s="216"/>
      <c r="E2" s="217"/>
      <c r="F2" s="216"/>
      <c r="G2" s="218" t="s">
        <v>109</v>
      </c>
      <c r="H2" s="219"/>
      <c r="I2" s="220"/>
    </row>
    <row r="3" ht="13.5" thickTop="1">
      <c r="F3" s="137"/>
    </row>
    <row r="4" spans="1:9" ht="19.5" customHeight="1">
      <c r="A4" s="221" t="s">
        <v>77</v>
      </c>
      <c r="B4" s="222"/>
      <c r="C4" s="222"/>
      <c r="D4" s="222"/>
      <c r="E4" s="223"/>
      <c r="F4" s="222"/>
      <c r="G4" s="222"/>
      <c r="H4" s="222"/>
      <c r="I4" s="222"/>
    </row>
    <row r="5" ht="13.5" thickBot="1"/>
    <row r="6" spans="1:9" s="137" customFormat="1" ht="13.5" thickBot="1">
      <c r="A6" s="224"/>
      <c r="B6" s="225" t="s">
        <v>78</v>
      </c>
      <c r="C6" s="225"/>
      <c r="D6" s="226"/>
      <c r="E6" s="227" t="s">
        <v>25</v>
      </c>
      <c r="F6" s="228" t="s">
        <v>26</v>
      </c>
      <c r="G6" s="228" t="s">
        <v>27</v>
      </c>
      <c r="H6" s="228" t="s">
        <v>28</v>
      </c>
      <c r="I6" s="229" t="s">
        <v>29</v>
      </c>
    </row>
    <row r="7" spans="1:9" s="137" customFormat="1" ht="12.75">
      <c r="A7" s="328" t="str">
        <f>'SO 01 SO 01 Pol'!B7</f>
        <v>94</v>
      </c>
      <c r="B7" s="70" t="str">
        <f>'SO 01 SO 01 Pol'!C7</f>
        <v>Lešení a stavební výtahy</v>
      </c>
      <c r="D7" s="230"/>
      <c r="E7" s="329">
        <f>'SO 01 SO 01 Pol'!BA23</f>
        <v>0</v>
      </c>
      <c r="F7" s="330">
        <f>'SO 01 SO 01 Pol'!BB23</f>
        <v>0</v>
      </c>
      <c r="G7" s="330">
        <f>'SO 01 SO 01 Pol'!BC23</f>
        <v>0</v>
      </c>
      <c r="H7" s="330">
        <f>'SO 01 SO 01 Pol'!BD23</f>
        <v>0</v>
      </c>
      <c r="I7" s="331">
        <f>'SO 01 SO 01 Pol'!BE23</f>
        <v>0</v>
      </c>
    </row>
    <row r="8" spans="1:9" s="137" customFormat="1" ht="12.75">
      <c r="A8" s="328" t="str">
        <f>'SO 01 SO 01 Pol'!B24</f>
        <v>96</v>
      </c>
      <c r="B8" s="70" t="str">
        <f>'SO 01 SO 01 Pol'!C24</f>
        <v>Bourání konstrukcí</v>
      </c>
      <c r="D8" s="230"/>
      <c r="E8" s="329">
        <f>'SO 01 SO 01 Pol'!BA72</f>
        <v>0</v>
      </c>
      <c r="F8" s="330">
        <f>'SO 01 SO 01 Pol'!BB72</f>
        <v>0</v>
      </c>
      <c r="G8" s="330">
        <f>'SO 01 SO 01 Pol'!BC72</f>
        <v>0</v>
      </c>
      <c r="H8" s="330">
        <f>'SO 01 SO 01 Pol'!BD72</f>
        <v>0</v>
      </c>
      <c r="I8" s="331">
        <f>'SO 01 SO 01 Pol'!BE72</f>
        <v>0</v>
      </c>
    </row>
    <row r="9" spans="1:9" s="137" customFormat="1" ht="12.75">
      <c r="A9" s="328" t="str">
        <f>'SO 01 SO 01 Pol'!B73</f>
        <v>97</v>
      </c>
      <c r="B9" s="70" t="str">
        <f>'SO 01 SO 01 Pol'!C73</f>
        <v>Prorážení otvorů</v>
      </c>
      <c r="D9" s="230"/>
      <c r="E9" s="329">
        <f>'SO 01 SO 01 Pol'!BA76</f>
        <v>0</v>
      </c>
      <c r="F9" s="330">
        <f>'SO 01 SO 01 Pol'!BB76</f>
        <v>0</v>
      </c>
      <c r="G9" s="330">
        <f>'SO 01 SO 01 Pol'!BC76</f>
        <v>0</v>
      </c>
      <c r="H9" s="330">
        <f>'SO 01 SO 01 Pol'!BD76</f>
        <v>0</v>
      </c>
      <c r="I9" s="331">
        <f>'SO 01 SO 01 Pol'!BE76</f>
        <v>0</v>
      </c>
    </row>
    <row r="10" spans="1:9" s="137" customFormat="1" ht="12.75">
      <c r="A10" s="328" t="str">
        <f>'SO 01 SO 01 Pol'!B77</f>
        <v>98</v>
      </c>
      <c r="B10" s="70" t="str">
        <f>'SO 01 SO 01 Pol'!C77</f>
        <v>Demolice</v>
      </c>
      <c r="D10" s="230"/>
      <c r="E10" s="329">
        <f>'SO 01 SO 01 Pol'!BA83</f>
        <v>0</v>
      </c>
      <c r="F10" s="330">
        <f>'SO 01 SO 01 Pol'!BB83</f>
        <v>0</v>
      </c>
      <c r="G10" s="330">
        <f>'SO 01 SO 01 Pol'!BC83</f>
        <v>0</v>
      </c>
      <c r="H10" s="330">
        <f>'SO 01 SO 01 Pol'!BD83</f>
        <v>0</v>
      </c>
      <c r="I10" s="331">
        <f>'SO 01 SO 01 Pol'!BE83</f>
        <v>0</v>
      </c>
    </row>
    <row r="11" spans="1:9" s="137" customFormat="1" ht="12.75">
      <c r="A11" s="328" t="str">
        <f>'SO 01 SO 01 Pol'!B84</f>
        <v>99</v>
      </c>
      <c r="B11" s="70" t="str">
        <f>'SO 01 SO 01 Pol'!C84</f>
        <v>Staveništní přesun hmot</v>
      </c>
      <c r="D11" s="230"/>
      <c r="E11" s="329">
        <f>'SO 01 SO 01 Pol'!BA86</f>
        <v>0</v>
      </c>
      <c r="F11" s="330">
        <f>'SO 01 SO 01 Pol'!BB86</f>
        <v>0</v>
      </c>
      <c r="G11" s="330">
        <f>'SO 01 SO 01 Pol'!BC86</f>
        <v>0</v>
      </c>
      <c r="H11" s="330">
        <f>'SO 01 SO 01 Pol'!BD86</f>
        <v>0</v>
      </c>
      <c r="I11" s="331">
        <f>'SO 01 SO 01 Pol'!BE86</f>
        <v>0</v>
      </c>
    </row>
    <row r="12" spans="1:9" s="137" customFormat="1" ht="12.75">
      <c r="A12" s="328" t="str">
        <f>'SO 01 SO 01 Pol'!B87</f>
        <v>762</v>
      </c>
      <c r="B12" s="70" t="str">
        <f>'SO 01 SO 01 Pol'!C87</f>
        <v>Konstrukce tesařské</v>
      </c>
      <c r="D12" s="230"/>
      <c r="E12" s="329">
        <f>'SO 01 SO 01 Pol'!BA95</f>
        <v>0</v>
      </c>
      <c r="F12" s="330">
        <f>'SO 01 SO 01 Pol'!BB95</f>
        <v>0</v>
      </c>
      <c r="G12" s="330">
        <f>'SO 01 SO 01 Pol'!BC95</f>
        <v>0</v>
      </c>
      <c r="H12" s="330">
        <f>'SO 01 SO 01 Pol'!BD95</f>
        <v>0</v>
      </c>
      <c r="I12" s="331">
        <f>'SO 01 SO 01 Pol'!BE95</f>
        <v>0</v>
      </c>
    </row>
    <row r="13" spans="1:9" s="137" customFormat="1" ht="12.75">
      <c r="A13" s="328" t="str">
        <f>'SO 01 SO 01 Pol'!B96</f>
        <v>764</v>
      </c>
      <c r="B13" s="70" t="str">
        <f>'SO 01 SO 01 Pol'!C96</f>
        <v>Konstrukce klempířské</v>
      </c>
      <c r="D13" s="230"/>
      <c r="E13" s="329">
        <f>'SO 01 SO 01 Pol'!BA111</f>
        <v>0</v>
      </c>
      <c r="F13" s="330">
        <f>'SO 01 SO 01 Pol'!BB111</f>
        <v>0</v>
      </c>
      <c r="G13" s="330">
        <f>'SO 01 SO 01 Pol'!BC111</f>
        <v>0</v>
      </c>
      <c r="H13" s="330">
        <f>'SO 01 SO 01 Pol'!BD111</f>
        <v>0</v>
      </c>
      <c r="I13" s="331">
        <f>'SO 01 SO 01 Pol'!BE111</f>
        <v>0</v>
      </c>
    </row>
    <row r="14" spans="1:9" s="137" customFormat="1" ht="12.75">
      <c r="A14" s="328" t="str">
        <f>'SO 01 SO 01 Pol'!B112</f>
        <v>765</v>
      </c>
      <c r="B14" s="70" t="str">
        <f>'SO 01 SO 01 Pol'!C112</f>
        <v>Krytiny tvrdé</v>
      </c>
      <c r="D14" s="230"/>
      <c r="E14" s="329">
        <f>'SO 01 SO 01 Pol'!BA120</f>
        <v>0</v>
      </c>
      <c r="F14" s="330">
        <f>'SO 01 SO 01 Pol'!BB120</f>
        <v>0</v>
      </c>
      <c r="G14" s="330">
        <f>'SO 01 SO 01 Pol'!BC120</f>
        <v>0</v>
      </c>
      <c r="H14" s="330">
        <f>'SO 01 SO 01 Pol'!BD120</f>
        <v>0</v>
      </c>
      <c r="I14" s="331">
        <f>'SO 01 SO 01 Pol'!BE120</f>
        <v>0</v>
      </c>
    </row>
    <row r="15" spans="1:9" s="137" customFormat="1" ht="13.5" thickBot="1">
      <c r="A15" s="328" t="str">
        <f>'SO 01 SO 01 Pol'!B121</f>
        <v>D96</v>
      </c>
      <c r="B15" s="70" t="str">
        <f>'SO 01 SO 01 Pol'!C121</f>
        <v>Přesuny suti a vybouraných hmot</v>
      </c>
      <c r="D15" s="230"/>
      <c r="E15" s="329">
        <f>'SO 01 SO 01 Pol'!BA128</f>
        <v>0</v>
      </c>
      <c r="F15" s="330">
        <f>'SO 01 SO 01 Pol'!BB128</f>
        <v>0</v>
      </c>
      <c r="G15" s="330">
        <f>'SO 01 SO 01 Pol'!BC128</f>
        <v>0</v>
      </c>
      <c r="H15" s="330">
        <f>'SO 01 SO 01 Pol'!BD128</f>
        <v>0</v>
      </c>
      <c r="I15" s="331">
        <f>'SO 01 SO 01 Pol'!BE128</f>
        <v>0</v>
      </c>
    </row>
    <row r="16" spans="1:9" s="14" customFormat="1" ht="13.5" thickBot="1">
      <c r="A16" s="231"/>
      <c r="B16" s="232" t="s">
        <v>79</v>
      </c>
      <c r="C16" s="232"/>
      <c r="D16" s="233"/>
      <c r="E16" s="234">
        <f>SUM(E7:E15)</f>
        <v>0</v>
      </c>
      <c r="F16" s="235">
        <f>SUM(F7:F15)</f>
        <v>0</v>
      </c>
      <c r="G16" s="235">
        <f>SUM(G7:G15)</f>
        <v>0</v>
      </c>
      <c r="H16" s="235">
        <f>SUM(H7:H15)</f>
        <v>0</v>
      </c>
      <c r="I16" s="236">
        <f>SUM(I7:I15)</f>
        <v>0</v>
      </c>
    </row>
    <row r="17" spans="1:9" ht="12.75">
      <c r="A17" s="137"/>
      <c r="B17" s="137"/>
      <c r="C17" s="137"/>
      <c r="D17" s="137"/>
      <c r="E17" s="137"/>
      <c r="F17" s="137"/>
      <c r="G17" s="137"/>
      <c r="H17" s="137"/>
      <c r="I17" s="137"/>
    </row>
    <row r="18" spans="1:57" ht="19.5" customHeight="1">
      <c r="A18" s="222" t="s">
        <v>80</v>
      </c>
      <c r="B18" s="222"/>
      <c r="C18" s="222"/>
      <c r="D18" s="222"/>
      <c r="E18" s="222"/>
      <c r="F18" s="222"/>
      <c r="G18" s="237"/>
      <c r="H18" s="222"/>
      <c r="I18" s="222"/>
      <c r="BA18" s="143"/>
      <c r="BB18" s="143"/>
      <c r="BC18" s="143"/>
      <c r="BD18" s="143"/>
      <c r="BE18" s="143"/>
    </row>
    <row r="19" ht="13.5" thickBot="1"/>
    <row r="20" spans="1:9" ht="12.75">
      <c r="A20" s="175" t="s">
        <v>81</v>
      </c>
      <c r="B20" s="176"/>
      <c r="C20" s="176"/>
      <c r="D20" s="238"/>
      <c r="E20" s="239" t="s">
        <v>82</v>
      </c>
      <c r="F20" s="240" t="s">
        <v>12</v>
      </c>
      <c r="G20" s="241" t="s">
        <v>83</v>
      </c>
      <c r="H20" s="242"/>
      <c r="I20" s="243" t="s">
        <v>82</v>
      </c>
    </row>
    <row r="21" spans="1:53" ht="12.75">
      <c r="A21" s="167" t="s">
        <v>276</v>
      </c>
      <c r="B21" s="158"/>
      <c r="C21" s="158"/>
      <c r="D21" s="244"/>
      <c r="E21" s="245"/>
      <c r="F21" s="246"/>
      <c r="G21" s="247">
        <v>0</v>
      </c>
      <c r="H21" s="248"/>
      <c r="I21" s="249">
        <f>E21+F21*G21/100</f>
        <v>0</v>
      </c>
      <c r="BA21" s="1">
        <v>0</v>
      </c>
    </row>
    <row r="22" spans="1:53" ht="12.75">
      <c r="A22" s="167" t="s">
        <v>277</v>
      </c>
      <c r="B22" s="158"/>
      <c r="C22" s="158"/>
      <c r="D22" s="244"/>
      <c r="E22" s="245"/>
      <c r="F22" s="246"/>
      <c r="G22" s="247">
        <v>0</v>
      </c>
      <c r="H22" s="248"/>
      <c r="I22" s="249">
        <f>E22+F22*G22/100</f>
        <v>0</v>
      </c>
      <c r="BA22" s="1">
        <v>0</v>
      </c>
    </row>
    <row r="23" spans="1:53" ht="12.75">
      <c r="A23" s="167" t="s">
        <v>278</v>
      </c>
      <c r="B23" s="158"/>
      <c r="C23" s="158"/>
      <c r="D23" s="244"/>
      <c r="E23" s="245"/>
      <c r="F23" s="246"/>
      <c r="G23" s="247">
        <v>0</v>
      </c>
      <c r="H23" s="248"/>
      <c r="I23" s="249">
        <f>E23+F23*G23/100</f>
        <v>0</v>
      </c>
      <c r="BA23" s="1">
        <v>0</v>
      </c>
    </row>
    <row r="24" spans="1:53" ht="12.75">
      <c r="A24" s="167" t="s">
        <v>279</v>
      </c>
      <c r="B24" s="158"/>
      <c r="C24" s="158"/>
      <c r="D24" s="244"/>
      <c r="E24" s="245"/>
      <c r="F24" s="246"/>
      <c r="G24" s="247">
        <v>0</v>
      </c>
      <c r="H24" s="248"/>
      <c r="I24" s="249">
        <f>E24+F24*G24/100</f>
        <v>0</v>
      </c>
      <c r="BA24" s="1">
        <v>0</v>
      </c>
    </row>
    <row r="25" spans="1:53" ht="12.75">
      <c r="A25" s="167" t="s">
        <v>280</v>
      </c>
      <c r="B25" s="158"/>
      <c r="C25" s="158"/>
      <c r="D25" s="244"/>
      <c r="E25" s="245"/>
      <c r="F25" s="246"/>
      <c r="G25" s="247">
        <v>0</v>
      </c>
      <c r="H25" s="248"/>
      <c r="I25" s="249">
        <f>E25+F25*G25/100</f>
        <v>0</v>
      </c>
      <c r="BA25" s="1">
        <v>1</v>
      </c>
    </row>
    <row r="26" spans="1:53" ht="12.75">
      <c r="A26" s="167" t="s">
        <v>281</v>
      </c>
      <c r="B26" s="158"/>
      <c r="C26" s="158"/>
      <c r="D26" s="244"/>
      <c r="E26" s="245"/>
      <c r="F26" s="246"/>
      <c r="G26" s="247">
        <v>0</v>
      </c>
      <c r="H26" s="248"/>
      <c r="I26" s="249">
        <f>E26+F26*G26/100</f>
        <v>0</v>
      </c>
      <c r="BA26" s="1">
        <v>1</v>
      </c>
    </row>
    <row r="27" spans="1:53" ht="12.75">
      <c r="A27" s="167" t="s">
        <v>282</v>
      </c>
      <c r="B27" s="158"/>
      <c r="C27" s="158"/>
      <c r="D27" s="244"/>
      <c r="E27" s="245"/>
      <c r="F27" s="246"/>
      <c r="G27" s="247">
        <v>0</v>
      </c>
      <c r="H27" s="248"/>
      <c r="I27" s="249">
        <f>E27+F27*G27/100</f>
        <v>0</v>
      </c>
      <c r="BA27" s="1">
        <v>2</v>
      </c>
    </row>
    <row r="28" spans="1:53" ht="12.75">
      <c r="A28" s="167" t="s">
        <v>283</v>
      </c>
      <c r="B28" s="158"/>
      <c r="C28" s="158"/>
      <c r="D28" s="244"/>
      <c r="E28" s="245"/>
      <c r="F28" s="246"/>
      <c r="G28" s="247">
        <v>0</v>
      </c>
      <c r="H28" s="248"/>
      <c r="I28" s="249">
        <f>E28+F28*G28/100</f>
        <v>0</v>
      </c>
      <c r="BA28" s="1">
        <v>2</v>
      </c>
    </row>
    <row r="29" spans="1:9" ht="13.5" thickBot="1">
      <c r="A29" s="250"/>
      <c r="B29" s="251" t="s">
        <v>84</v>
      </c>
      <c r="C29" s="252"/>
      <c r="D29" s="253"/>
      <c r="E29" s="254"/>
      <c r="F29" s="255"/>
      <c r="G29" s="255"/>
      <c r="H29" s="256">
        <f>SUM(I21:I28)</f>
        <v>0</v>
      </c>
      <c r="I29" s="257"/>
    </row>
    <row r="31" spans="2:9" ht="12.75">
      <c r="B31" s="14"/>
      <c r="F31" s="258"/>
      <c r="G31" s="259"/>
      <c r="H31" s="259"/>
      <c r="I31" s="54"/>
    </row>
    <row r="32" spans="6:9" ht="12.75">
      <c r="F32" s="258"/>
      <c r="G32" s="259"/>
      <c r="H32" s="259"/>
      <c r="I32" s="54"/>
    </row>
    <row r="33" spans="6:9" ht="12.75">
      <c r="F33" s="258"/>
      <c r="G33" s="259"/>
      <c r="H33" s="259"/>
      <c r="I33" s="54"/>
    </row>
    <row r="34" spans="6:9" ht="12.75">
      <c r="F34" s="258"/>
      <c r="G34" s="259"/>
      <c r="H34" s="259"/>
      <c r="I34" s="54"/>
    </row>
    <row r="35" spans="6:9" ht="12.75">
      <c r="F35" s="258"/>
      <c r="G35" s="259"/>
      <c r="H35" s="259"/>
      <c r="I35" s="54"/>
    </row>
    <row r="36" spans="6:9" ht="12.75">
      <c r="F36" s="258"/>
      <c r="G36" s="259"/>
      <c r="H36" s="259"/>
      <c r="I36" s="54"/>
    </row>
    <row r="37" spans="6:9" ht="12.75">
      <c r="F37" s="258"/>
      <c r="G37" s="259"/>
      <c r="H37" s="259"/>
      <c r="I37" s="54"/>
    </row>
    <row r="38" spans="6:9" ht="12.75">
      <c r="F38" s="258"/>
      <c r="G38" s="259"/>
      <c r="H38" s="259"/>
      <c r="I38" s="54"/>
    </row>
    <row r="39" spans="6:9" ht="12.75">
      <c r="F39" s="258"/>
      <c r="G39" s="259"/>
      <c r="H39" s="259"/>
      <c r="I39" s="54"/>
    </row>
    <row r="40" spans="6:9" ht="12.75">
      <c r="F40" s="258"/>
      <c r="G40" s="259"/>
      <c r="H40" s="259"/>
      <c r="I40" s="54"/>
    </row>
    <row r="41" spans="6:9" ht="12.75">
      <c r="F41" s="258"/>
      <c r="G41" s="259"/>
      <c r="H41" s="259"/>
      <c r="I41" s="54"/>
    </row>
    <row r="42" spans="6:9" ht="12.75">
      <c r="F42" s="258"/>
      <c r="G42" s="259"/>
      <c r="H42" s="259"/>
      <c r="I42" s="54"/>
    </row>
    <row r="43" spans="6:9" ht="12.75">
      <c r="F43" s="258"/>
      <c r="G43" s="259"/>
      <c r="H43" s="259"/>
      <c r="I43" s="54"/>
    </row>
    <row r="44" spans="6:9" ht="12.75">
      <c r="F44" s="258"/>
      <c r="G44" s="259"/>
      <c r="H44" s="259"/>
      <c r="I44" s="54"/>
    </row>
    <row r="45" spans="6:9" ht="12.75">
      <c r="F45" s="258"/>
      <c r="G45" s="259"/>
      <c r="H45" s="259"/>
      <c r="I45" s="54"/>
    </row>
    <row r="46" spans="6:9" ht="12.75">
      <c r="F46" s="258"/>
      <c r="G46" s="259"/>
      <c r="H46" s="259"/>
      <c r="I46" s="54"/>
    </row>
    <row r="47" spans="6:9" ht="12.75">
      <c r="F47" s="258"/>
      <c r="G47" s="259"/>
      <c r="H47" s="259"/>
      <c r="I47" s="54"/>
    </row>
    <row r="48" spans="6:9" ht="12.75">
      <c r="F48" s="258"/>
      <c r="G48" s="259"/>
      <c r="H48" s="259"/>
      <c r="I48" s="54"/>
    </row>
    <row r="49" spans="6:9" ht="12.75">
      <c r="F49" s="258"/>
      <c r="G49" s="259"/>
      <c r="H49" s="259"/>
      <c r="I49" s="54"/>
    </row>
    <row r="50" spans="6:9" ht="12.75">
      <c r="F50" s="258"/>
      <c r="G50" s="259"/>
      <c r="H50" s="259"/>
      <c r="I50" s="54"/>
    </row>
    <row r="51" spans="6:9" ht="12.75">
      <c r="F51" s="258"/>
      <c r="G51" s="259"/>
      <c r="H51" s="259"/>
      <c r="I51" s="54"/>
    </row>
    <row r="52" spans="6:9" ht="12.75">
      <c r="F52" s="258"/>
      <c r="G52" s="259"/>
      <c r="H52" s="259"/>
      <c r="I52" s="54"/>
    </row>
    <row r="53" spans="6:9" ht="12.75">
      <c r="F53" s="258"/>
      <c r="G53" s="259"/>
      <c r="H53" s="259"/>
      <c r="I53" s="54"/>
    </row>
    <row r="54" spans="6:9" ht="12.75">
      <c r="F54" s="258"/>
      <c r="G54" s="259"/>
      <c r="H54" s="259"/>
      <c r="I54" s="54"/>
    </row>
    <row r="55" spans="6:9" ht="12.75">
      <c r="F55" s="258"/>
      <c r="G55" s="259"/>
      <c r="H55" s="259"/>
      <c r="I55" s="54"/>
    </row>
    <row r="56" spans="6:9" ht="12.75">
      <c r="F56" s="258"/>
      <c r="G56" s="259"/>
      <c r="H56" s="259"/>
      <c r="I56" s="54"/>
    </row>
    <row r="57" spans="6:9" ht="12.75">
      <c r="F57" s="258"/>
      <c r="G57" s="259"/>
      <c r="H57" s="259"/>
      <c r="I57" s="54"/>
    </row>
    <row r="58" spans="6:9" ht="12.75">
      <c r="F58" s="258"/>
      <c r="G58" s="259"/>
      <c r="H58" s="259"/>
      <c r="I58" s="54"/>
    </row>
    <row r="59" spans="6:9" ht="12.75">
      <c r="F59" s="258"/>
      <c r="G59" s="259"/>
      <c r="H59" s="259"/>
      <c r="I59" s="54"/>
    </row>
    <row r="60" spans="6:9" ht="12.75">
      <c r="F60" s="258"/>
      <c r="G60" s="259"/>
      <c r="H60" s="259"/>
      <c r="I60" s="54"/>
    </row>
    <row r="61" spans="6:9" ht="12.75">
      <c r="F61" s="258"/>
      <c r="G61" s="259"/>
      <c r="H61" s="259"/>
      <c r="I61" s="54"/>
    </row>
    <row r="62" spans="6:9" ht="12.75">
      <c r="F62" s="258"/>
      <c r="G62" s="259"/>
      <c r="H62" s="259"/>
      <c r="I62" s="54"/>
    </row>
    <row r="63" spans="6:9" ht="12.75">
      <c r="F63" s="258"/>
      <c r="G63" s="259"/>
      <c r="H63" s="259"/>
      <c r="I63" s="54"/>
    </row>
    <row r="64" spans="6:9" ht="12.75">
      <c r="F64" s="258"/>
      <c r="G64" s="259"/>
      <c r="H64" s="259"/>
      <c r="I64" s="54"/>
    </row>
    <row r="65" spans="6:9" ht="12.75">
      <c r="F65" s="258"/>
      <c r="G65" s="259"/>
      <c r="H65" s="259"/>
      <c r="I65" s="54"/>
    </row>
    <row r="66" spans="6:9" ht="12.75">
      <c r="F66" s="258"/>
      <c r="G66" s="259"/>
      <c r="H66" s="259"/>
      <c r="I66" s="54"/>
    </row>
    <row r="67" spans="6:9" ht="12.75">
      <c r="F67" s="258"/>
      <c r="G67" s="259"/>
      <c r="H67" s="259"/>
      <c r="I67" s="54"/>
    </row>
    <row r="68" spans="6:9" ht="12.75">
      <c r="F68" s="258"/>
      <c r="G68" s="259"/>
      <c r="H68" s="259"/>
      <c r="I68" s="54"/>
    </row>
    <row r="69" spans="6:9" ht="12.75">
      <c r="F69" s="258"/>
      <c r="G69" s="259"/>
      <c r="H69" s="259"/>
      <c r="I69" s="54"/>
    </row>
    <row r="70" spans="6:9" ht="12.75">
      <c r="F70" s="258"/>
      <c r="G70" s="259"/>
      <c r="H70" s="259"/>
      <c r="I70" s="54"/>
    </row>
    <row r="71" spans="6:9" ht="12.75">
      <c r="F71" s="258"/>
      <c r="G71" s="259"/>
      <c r="H71" s="259"/>
      <c r="I71" s="54"/>
    </row>
    <row r="72" spans="6:9" ht="12.75">
      <c r="F72" s="258"/>
      <c r="G72" s="259"/>
      <c r="H72" s="259"/>
      <c r="I72" s="54"/>
    </row>
    <row r="73" spans="6:9" ht="12.75">
      <c r="F73" s="258"/>
      <c r="G73" s="259"/>
      <c r="H73" s="259"/>
      <c r="I73" s="54"/>
    </row>
    <row r="74" spans="6:9" ht="12.75">
      <c r="F74" s="258"/>
      <c r="G74" s="259"/>
      <c r="H74" s="259"/>
      <c r="I74" s="54"/>
    </row>
    <row r="75" spans="6:9" ht="12.75">
      <c r="F75" s="258"/>
      <c r="G75" s="259"/>
      <c r="H75" s="259"/>
      <c r="I75" s="54"/>
    </row>
    <row r="76" spans="6:9" ht="12.75">
      <c r="F76" s="258"/>
      <c r="G76" s="259"/>
      <c r="H76" s="259"/>
      <c r="I76" s="54"/>
    </row>
    <row r="77" spans="6:9" ht="12.75">
      <c r="F77" s="258"/>
      <c r="G77" s="259"/>
      <c r="H77" s="259"/>
      <c r="I77" s="54"/>
    </row>
    <row r="78" spans="6:9" ht="12.75">
      <c r="F78" s="258"/>
      <c r="G78" s="259"/>
      <c r="H78" s="259"/>
      <c r="I78" s="54"/>
    </row>
    <row r="79" spans="6:9" ht="12.75">
      <c r="F79" s="258"/>
      <c r="G79" s="259"/>
      <c r="H79" s="259"/>
      <c r="I79" s="54"/>
    </row>
    <row r="80" spans="6:9" ht="12.75">
      <c r="F80" s="258"/>
      <c r="G80" s="259"/>
      <c r="H80" s="259"/>
      <c r="I80" s="54"/>
    </row>
  </sheetData>
  <sheetProtection/>
  <mergeCells count="4">
    <mergeCell ref="A1:B1"/>
    <mergeCell ref="A2:B2"/>
    <mergeCell ref="G2:I2"/>
    <mergeCell ref="H29:I2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CB201"/>
  <sheetViews>
    <sheetView showGridLines="0" showZeros="0" zoomScaleSheetLayoutView="100" zoomScalePageLayoutView="0" workbookViewId="0" topLeftCell="A1">
      <selection activeCell="J1" sqref="J1:J16384 K1:K16384"/>
    </sheetView>
  </sheetViews>
  <sheetFormatPr defaultColWidth="9.00390625" defaultRowHeight="12.75"/>
  <cols>
    <col min="1" max="1" width="4.375" style="261" customWidth="1"/>
    <col min="2" max="2" width="11.625" style="261" customWidth="1"/>
    <col min="3" max="3" width="40.375" style="261" customWidth="1"/>
    <col min="4" max="4" width="5.625" style="261" customWidth="1"/>
    <col min="5" max="5" width="8.625" style="275" customWidth="1"/>
    <col min="6" max="6" width="9.875" style="261" customWidth="1"/>
    <col min="7" max="7" width="13.875" style="261" customWidth="1"/>
    <col min="8" max="8" width="11.75390625" style="261" hidden="1" customWidth="1"/>
    <col min="9" max="9" width="11.625" style="261" hidden="1" customWidth="1"/>
    <col min="10" max="10" width="11.00390625" style="261" hidden="1" customWidth="1"/>
    <col min="11" max="11" width="10.375" style="261" hidden="1" customWidth="1"/>
    <col min="12" max="12" width="75.375" style="261" customWidth="1"/>
    <col min="13" max="13" width="45.25390625" style="261" customWidth="1"/>
    <col min="14" max="16384" width="9.125" style="261" customWidth="1"/>
  </cols>
  <sheetData>
    <row r="1" spans="1:7" ht="15.75">
      <c r="A1" s="260" t="s">
        <v>102</v>
      </c>
      <c r="B1" s="260"/>
      <c r="C1" s="260"/>
      <c r="D1" s="260"/>
      <c r="E1" s="260"/>
      <c r="F1" s="260"/>
      <c r="G1" s="260"/>
    </row>
    <row r="2" spans="2:7" ht="14.25" customHeight="1" thickBot="1">
      <c r="B2" s="262"/>
      <c r="C2" s="263"/>
      <c r="D2" s="263"/>
      <c r="E2" s="264"/>
      <c r="F2" s="263"/>
      <c r="G2" s="263"/>
    </row>
    <row r="3" spans="1:7" ht="13.5" thickTop="1">
      <c r="A3" s="205" t="s">
        <v>2</v>
      </c>
      <c r="B3" s="206"/>
      <c r="C3" s="207" t="s">
        <v>105</v>
      </c>
      <c r="D3" s="265"/>
      <c r="E3" s="266" t="s">
        <v>85</v>
      </c>
      <c r="F3" s="267" t="str">
        <f>'SO 01 SO 01 Rek'!H1</f>
        <v>SO 01</v>
      </c>
      <c r="G3" s="268"/>
    </row>
    <row r="4" spans="1:7" ht="13.5" thickBot="1">
      <c r="A4" s="269" t="s">
        <v>76</v>
      </c>
      <c r="B4" s="214"/>
      <c r="C4" s="215" t="s">
        <v>108</v>
      </c>
      <c r="D4" s="270"/>
      <c r="E4" s="271" t="str">
        <f>'SO 01 SO 01 Rek'!G2</f>
        <v>Odstraněníobjektu kravína K96_úprava</v>
      </c>
      <c r="F4" s="272"/>
      <c r="G4" s="273"/>
    </row>
    <row r="5" spans="1:7" ht="13.5" thickTop="1">
      <c r="A5" s="274"/>
      <c r="G5" s="276"/>
    </row>
    <row r="6" spans="1:11" ht="27" customHeight="1">
      <c r="A6" s="277" t="s">
        <v>86</v>
      </c>
      <c r="B6" s="278" t="s">
        <v>87</v>
      </c>
      <c r="C6" s="278" t="s">
        <v>88</v>
      </c>
      <c r="D6" s="278" t="s">
        <v>89</v>
      </c>
      <c r="E6" s="279" t="s">
        <v>90</v>
      </c>
      <c r="F6" s="278" t="s">
        <v>91</v>
      </c>
      <c r="G6" s="280" t="s">
        <v>92</v>
      </c>
      <c r="H6" s="281" t="s">
        <v>93</v>
      </c>
      <c r="I6" s="281" t="s">
        <v>94</v>
      </c>
      <c r="J6" s="281" t="s">
        <v>95</v>
      </c>
      <c r="K6" s="281" t="s">
        <v>96</v>
      </c>
    </row>
    <row r="7" spans="1:15" ht="12.75">
      <c r="A7" s="282" t="s">
        <v>97</v>
      </c>
      <c r="B7" s="283" t="s">
        <v>110</v>
      </c>
      <c r="C7" s="284" t="s">
        <v>111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 ht="12.75">
      <c r="A8" s="293">
        <v>1</v>
      </c>
      <c r="B8" s="294" t="s">
        <v>113</v>
      </c>
      <c r="C8" s="295" t="s">
        <v>114</v>
      </c>
      <c r="D8" s="296" t="s">
        <v>115</v>
      </c>
      <c r="E8" s="297">
        <v>914.36</v>
      </c>
      <c r="F8" s="297">
        <v>0</v>
      </c>
      <c r="G8" s="298">
        <f>E8*F8</f>
        <v>0</v>
      </c>
      <c r="H8" s="299">
        <v>0.01838</v>
      </c>
      <c r="I8" s="300">
        <f>E8*H8</f>
        <v>16.8059368</v>
      </c>
      <c r="J8" s="299">
        <v>0</v>
      </c>
      <c r="K8" s="300">
        <f>E8*J8</f>
        <v>0</v>
      </c>
      <c r="O8" s="292">
        <v>2</v>
      </c>
      <c r="AA8" s="261">
        <v>1</v>
      </c>
      <c r="AB8" s="261">
        <v>1</v>
      </c>
      <c r="AC8" s="261">
        <v>1</v>
      </c>
      <c r="AZ8" s="261">
        <v>1</v>
      </c>
      <c r="BA8" s="261">
        <f>IF(AZ8=1,G8,0)</f>
        <v>0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</v>
      </c>
      <c r="CB8" s="292">
        <v>1</v>
      </c>
    </row>
    <row r="9" spans="1:15" ht="12.75">
      <c r="A9" s="301"/>
      <c r="B9" s="304"/>
      <c r="C9" s="305" t="s">
        <v>116</v>
      </c>
      <c r="D9" s="306"/>
      <c r="E9" s="307">
        <v>120</v>
      </c>
      <c r="F9" s="308"/>
      <c r="G9" s="309"/>
      <c r="H9" s="310"/>
      <c r="I9" s="302"/>
      <c r="J9" s="311"/>
      <c r="K9" s="302"/>
      <c r="M9" s="303" t="s">
        <v>116</v>
      </c>
      <c r="O9" s="292"/>
    </row>
    <row r="10" spans="1:15" ht="12.75">
      <c r="A10" s="301"/>
      <c r="B10" s="304"/>
      <c r="C10" s="305" t="s">
        <v>116</v>
      </c>
      <c r="D10" s="306"/>
      <c r="E10" s="307">
        <v>120</v>
      </c>
      <c r="F10" s="308"/>
      <c r="G10" s="309"/>
      <c r="H10" s="310"/>
      <c r="I10" s="302"/>
      <c r="J10" s="311"/>
      <c r="K10" s="302"/>
      <c r="M10" s="303" t="s">
        <v>116</v>
      </c>
      <c r="O10" s="292"/>
    </row>
    <row r="11" spans="1:15" ht="12.75">
      <c r="A11" s="301"/>
      <c r="B11" s="304"/>
      <c r="C11" s="305" t="s">
        <v>117</v>
      </c>
      <c r="D11" s="306"/>
      <c r="E11" s="307">
        <v>337.18</v>
      </c>
      <c r="F11" s="308"/>
      <c r="G11" s="309"/>
      <c r="H11" s="310"/>
      <c r="I11" s="302"/>
      <c r="J11" s="311"/>
      <c r="K11" s="302"/>
      <c r="M11" s="303" t="s">
        <v>117</v>
      </c>
      <c r="O11" s="292"/>
    </row>
    <row r="12" spans="1:15" ht="12.75">
      <c r="A12" s="301"/>
      <c r="B12" s="304"/>
      <c r="C12" s="305" t="s">
        <v>117</v>
      </c>
      <c r="D12" s="306"/>
      <c r="E12" s="307">
        <v>337.18</v>
      </c>
      <c r="F12" s="308"/>
      <c r="G12" s="309"/>
      <c r="H12" s="310"/>
      <c r="I12" s="302"/>
      <c r="J12" s="311"/>
      <c r="K12" s="302"/>
      <c r="M12" s="303" t="s">
        <v>117</v>
      </c>
      <c r="O12" s="292"/>
    </row>
    <row r="13" spans="1:80" ht="12.75">
      <c r="A13" s="293">
        <v>2</v>
      </c>
      <c r="B13" s="294" t="s">
        <v>118</v>
      </c>
      <c r="C13" s="295" t="s">
        <v>119</v>
      </c>
      <c r="D13" s="296" t="s">
        <v>115</v>
      </c>
      <c r="E13" s="297">
        <v>914.36</v>
      </c>
      <c r="F13" s="297">
        <v>0</v>
      </c>
      <c r="G13" s="298">
        <f>E13*F13</f>
        <v>0</v>
      </c>
      <c r="H13" s="299">
        <v>0.00097</v>
      </c>
      <c r="I13" s="300">
        <f>E13*H13</f>
        <v>0.8869292000000001</v>
      </c>
      <c r="J13" s="299">
        <v>0</v>
      </c>
      <c r="K13" s="300">
        <f>E13*J13</f>
        <v>0</v>
      </c>
      <c r="O13" s="292">
        <v>2</v>
      </c>
      <c r="AA13" s="261">
        <v>1</v>
      </c>
      <c r="AB13" s="261">
        <v>1</v>
      </c>
      <c r="AC13" s="261">
        <v>1</v>
      </c>
      <c r="AZ13" s="261">
        <v>1</v>
      </c>
      <c r="BA13" s="261">
        <f>IF(AZ13=1,G13,0)</f>
        <v>0</v>
      </c>
      <c r="BB13" s="261">
        <f>IF(AZ13=2,G13,0)</f>
        <v>0</v>
      </c>
      <c r="BC13" s="261">
        <f>IF(AZ13=3,G13,0)</f>
        <v>0</v>
      </c>
      <c r="BD13" s="261">
        <f>IF(AZ13=4,G13,0)</f>
        <v>0</v>
      </c>
      <c r="BE13" s="261">
        <f>IF(AZ13=5,G13,0)</f>
        <v>0</v>
      </c>
      <c r="CA13" s="292">
        <v>1</v>
      </c>
      <c r="CB13" s="292">
        <v>1</v>
      </c>
    </row>
    <row r="14" spans="1:15" ht="12.75">
      <c r="A14" s="301"/>
      <c r="B14" s="304"/>
      <c r="C14" s="305" t="s">
        <v>116</v>
      </c>
      <c r="D14" s="306"/>
      <c r="E14" s="307">
        <v>120</v>
      </c>
      <c r="F14" s="308"/>
      <c r="G14" s="309"/>
      <c r="H14" s="310"/>
      <c r="I14" s="302"/>
      <c r="J14" s="311"/>
      <c r="K14" s="302"/>
      <c r="M14" s="303" t="s">
        <v>116</v>
      </c>
      <c r="O14" s="292"/>
    </row>
    <row r="15" spans="1:15" ht="12.75">
      <c r="A15" s="301"/>
      <c r="B15" s="304"/>
      <c r="C15" s="305" t="s">
        <v>116</v>
      </c>
      <c r="D15" s="306"/>
      <c r="E15" s="307">
        <v>120</v>
      </c>
      <c r="F15" s="308"/>
      <c r="G15" s="309"/>
      <c r="H15" s="310"/>
      <c r="I15" s="302"/>
      <c r="J15" s="311"/>
      <c r="K15" s="302"/>
      <c r="M15" s="303" t="s">
        <v>116</v>
      </c>
      <c r="O15" s="292"/>
    </row>
    <row r="16" spans="1:15" ht="12.75">
      <c r="A16" s="301"/>
      <c r="B16" s="304"/>
      <c r="C16" s="305" t="s">
        <v>117</v>
      </c>
      <c r="D16" s="306"/>
      <c r="E16" s="307">
        <v>337.18</v>
      </c>
      <c r="F16" s="308"/>
      <c r="G16" s="309"/>
      <c r="H16" s="310"/>
      <c r="I16" s="302"/>
      <c r="J16" s="311"/>
      <c r="K16" s="302"/>
      <c r="M16" s="303" t="s">
        <v>117</v>
      </c>
      <c r="O16" s="292"/>
    </row>
    <row r="17" spans="1:15" ht="12.75">
      <c r="A17" s="301"/>
      <c r="B17" s="304"/>
      <c r="C17" s="305" t="s">
        <v>117</v>
      </c>
      <c r="D17" s="306"/>
      <c r="E17" s="307">
        <v>337.18</v>
      </c>
      <c r="F17" s="308"/>
      <c r="G17" s="309"/>
      <c r="H17" s="310"/>
      <c r="I17" s="302"/>
      <c r="J17" s="311"/>
      <c r="K17" s="302"/>
      <c r="M17" s="303" t="s">
        <v>117</v>
      </c>
      <c r="O17" s="292"/>
    </row>
    <row r="18" spans="1:80" ht="12.75">
      <c r="A18" s="293">
        <v>3</v>
      </c>
      <c r="B18" s="294" t="s">
        <v>120</v>
      </c>
      <c r="C18" s="295" t="s">
        <v>121</v>
      </c>
      <c r="D18" s="296" t="s">
        <v>115</v>
      </c>
      <c r="E18" s="297">
        <v>914.36</v>
      </c>
      <c r="F18" s="297">
        <v>0</v>
      </c>
      <c r="G18" s="298">
        <f>E18*F18</f>
        <v>0</v>
      </c>
      <c r="H18" s="299">
        <v>0</v>
      </c>
      <c r="I18" s="300">
        <f>E18*H18</f>
        <v>0</v>
      </c>
      <c r="J18" s="299">
        <v>0</v>
      </c>
      <c r="K18" s="300">
        <f>E18*J18</f>
        <v>0</v>
      </c>
      <c r="O18" s="292">
        <v>2</v>
      </c>
      <c r="AA18" s="261">
        <v>1</v>
      </c>
      <c r="AB18" s="261">
        <v>1</v>
      </c>
      <c r="AC18" s="261">
        <v>1</v>
      </c>
      <c r="AZ18" s="261">
        <v>1</v>
      </c>
      <c r="BA18" s="261">
        <f>IF(AZ18=1,G18,0)</f>
        <v>0</v>
      </c>
      <c r="BB18" s="261">
        <f>IF(AZ18=2,G18,0)</f>
        <v>0</v>
      </c>
      <c r="BC18" s="261">
        <f>IF(AZ18=3,G18,0)</f>
        <v>0</v>
      </c>
      <c r="BD18" s="261">
        <f>IF(AZ18=4,G18,0)</f>
        <v>0</v>
      </c>
      <c r="BE18" s="261">
        <f>IF(AZ18=5,G18,0)</f>
        <v>0</v>
      </c>
      <c r="CA18" s="292">
        <v>1</v>
      </c>
      <c r="CB18" s="292">
        <v>1</v>
      </c>
    </row>
    <row r="19" spans="1:15" ht="12.75">
      <c r="A19" s="301"/>
      <c r="B19" s="304"/>
      <c r="C19" s="305" t="s">
        <v>116</v>
      </c>
      <c r="D19" s="306"/>
      <c r="E19" s="307">
        <v>120</v>
      </c>
      <c r="F19" s="308"/>
      <c r="G19" s="309"/>
      <c r="H19" s="310"/>
      <c r="I19" s="302"/>
      <c r="J19" s="311"/>
      <c r="K19" s="302"/>
      <c r="M19" s="303" t="s">
        <v>116</v>
      </c>
      <c r="O19" s="292"/>
    </row>
    <row r="20" spans="1:15" ht="12.75">
      <c r="A20" s="301"/>
      <c r="B20" s="304"/>
      <c r="C20" s="305" t="s">
        <v>116</v>
      </c>
      <c r="D20" s="306"/>
      <c r="E20" s="307">
        <v>120</v>
      </c>
      <c r="F20" s="308"/>
      <c r="G20" s="309"/>
      <c r="H20" s="310"/>
      <c r="I20" s="302"/>
      <c r="J20" s="311"/>
      <c r="K20" s="302"/>
      <c r="M20" s="303" t="s">
        <v>116</v>
      </c>
      <c r="O20" s="292"/>
    </row>
    <row r="21" spans="1:15" ht="12.75">
      <c r="A21" s="301"/>
      <c r="B21" s="304"/>
      <c r="C21" s="305" t="s">
        <v>117</v>
      </c>
      <c r="D21" s="306"/>
      <c r="E21" s="307">
        <v>337.18</v>
      </c>
      <c r="F21" s="308"/>
      <c r="G21" s="309"/>
      <c r="H21" s="310"/>
      <c r="I21" s="302"/>
      <c r="J21" s="311"/>
      <c r="K21" s="302"/>
      <c r="M21" s="303" t="s">
        <v>117</v>
      </c>
      <c r="O21" s="292"/>
    </row>
    <row r="22" spans="1:15" ht="12.75">
      <c r="A22" s="301"/>
      <c r="B22" s="304"/>
      <c r="C22" s="305" t="s">
        <v>117</v>
      </c>
      <c r="D22" s="306"/>
      <c r="E22" s="307">
        <v>337.18</v>
      </c>
      <c r="F22" s="308"/>
      <c r="G22" s="309"/>
      <c r="H22" s="310"/>
      <c r="I22" s="302"/>
      <c r="J22" s="311"/>
      <c r="K22" s="302"/>
      <c r="M22" s="303" t="s">
        <v>117</v>
      </c>
      <c r="O22" s="292"/>
    </row>
    <row r="23" spans="1:57" ht="12.75">
      <c r="A23" s="312"/>
      <c r="B23" s="313" t="s">
        <v>100</v>
      </c>
      <c r="C23" s="314" t="s">
        <v>112</v>
      </c>
      <c r="D23" s="315"/>
      <c r="E23" s="316"/>
      <c r="F23" s="317"/>
      <c r="G23" s="318">
        <f>SUM(G7:G22)</f>
        <v>0</v>
      </c>
      <c r="H23" s="319"/>
      <c r="I23" s="320">
        <f>SUM(I7:I22)</f>
        <v>17.692866000000002</v>
      </c>
      <c r="J23" s="319"/>
      <c r="K23" s="320">
        <f>SUM(K7:K22)</f>
        <v>0</v>
      </c>
      <c r="O23" s="292">
        <v>4</v>
      </c>
      <c r="BA23" s="321">
        <f>SUM(BA7:BA22)</f>
        <v>0</v>
      </c>
      <c r="BB23" s="321">
        <f>SUM(BB7:BB22)</f>
        <v>0</v>
      </c>
      <c r="BC23" s="321">
        <f>SUM(BC7:BC22)</f>
        <v>0</v>
      </c>
      <c r="BD23" s="321">
        <f>SUM(BD7:BD22)</f>
        <v>0</v>
      </c>
      <c r="BE23" s="321">
        <f>SUM(BE7:BE22)</f>
        <v>0</v>
      </c>
    </row>
    <row r="24" spans="1:15" ht="12.75">
      <c r="A24" s="282" t="s">
        <v>97</v>
      </c>
      <c r="B24" s="283" t="s">
        <v>122</v>
      </c>
      <c r="C24" s="284" t="s">
        <v>123</v>
      </c>
      <c r="D24" s="285"/>
      <c r="E24" s="286"/>
      <c r="F24" s="286"/>
      <c r="G24" s="287"/>
      <c r="H24" s="288"/>
      <c r="I24" s="289"/>
      <c r="J24" s="290"/>
      <c r="K24" s="291"/>
      <c r="O24" s="292">
        <v>1</v>
      </c>
    </row>
    <row r="25" spans="1:80" ht="12.75">
      <c r="A25" s="293">
        <v>4</v>
      </c>
      <c r="B25" s="294" t="s">
        <v>125</v>
      </c>
      <c r="C25" s="295" t="s">
        <v>126</v>
      </c>
      <c r="D25" s="296" t="s">
        <v>127</v>
      </c>
      <c r="E25" s="297">
        <v>191.8</v>
      </c>
      <c r="F25" s="297">
        <v>0</v>
      </c>
      <c r="G25" s="298">
        <f>E25*F25</f>
        <v>0</v>
      </c>
      <c r="H25" s="299">
        <v>0</v>
      </c>
      <c r="I25" s="300">
        <f>E25*H25</f>
        <v>0</v>
      </c>
      <c r="J25" s="299">
        <v>-2</v>
      </c>
      <c r="K25" s="300">
        <f>E25*J25</f>
        <v>-383.6</v>
      </c>
      <c r="O25" s="292">
        <v>2</v>
      </c>
      <c r="AA25" s="261">
        <v>1</v>
      </c>
      <c r="AB25" s="261">
        <v>1</v>
      </c>
      <c r="AC25" s="261">
        <v>1</v>
      </c>
      <c r="AZ25" s="261">
        <v>1</v>
      </c>
      <c r="BA25" s="261">
        <f>IF(AZ25=1,G25,0)</f>
        <v>0</v>
      </c>
      <c r="BB25" s="261">
        <f>IF(AZ25=2,G25,0)</f>
        <v>0</v>
      </c>
      <c r="BC25" s="261">
        <f>IF(AZ25=3,G25,0)</f>
        <v>0</v>
      </c>
      <c r="BD25" s="261">
        <f>IF(AZ25=4,G25,0)</f>
        <v>0</v>
      </c>
      <c r="BE25" s="261">
        <f>IF(AZ25=5,G25,0)</f>
        <v>0</v>
      </c>
      <c r="CA25" s="292">
        <v>1</v>
      </c>
      <c r="CB25" s="292">
        <v>1</v>
      </c>
    </row>
    <row r="26" spans="1:15" ht="12.75">
      <c r="A26" s="301"/>
      <c r="B26" s="304"/>
      <c r="C26" s="305" t="s">
        <v>128</v>
      </c>
      <c r="D26" s="306"/>
      <c r="E26" s="307">
        <v>0</v>
      </c>
      <c r="F26" s="308"/>
      <c r="G26" s="309"/>
      <c r="H26" s="310"/>
      <c r="I26" s="302"/>
      <c r="J26" s="311"/>
      <c r="K26" s="302"/>
      <c r="M26" s="303" t="s">
        <v>128</v>
      </c>
      <c r="O26" s="292"/>
    </row>
    <row r="27" spans="1:15" ht="12.75">
      <c r="A27" s="301"/>
      <c r="B27" s="304"/>
      <c r="C27" s="305" t="s">
        <v>129</v>
      </c>
      <c r="D27" s="306"/>
      <c r="E27" s="307">
        <v>155.8</v>
      </c>
      <c r="F27" s="308"/>
      <c r="G27" s="309"/>
      <c r="H27" s="310"/>
      <c r="I27" s="302"/>
      <c r="J27" s="311"/>
      <c r="K27" s="302"/>
      <c r="M27" s="303" t="s">
        <v>129</v>
      </c>
      <c r="O27" s="292"/>
    </row>
    <row r="28" spans="1:15" ht="12.75">
      <c r="A28" s="301"/>
      <c r="B28" s="304"/>
      <c r="C28" s="305" t="s">
        <v>130</v>
      </c>
      <c r="D28" s="306"/>
      <c r="E28" s="307">
        <v>0</v>
      </c>
      <c r="F28" s="308"/>
      <c r="G28" s="309"/>
      <c r="H28" s="310"/>
      <c r="I28" s="302"/>
      <c r="J28" s="311"/>
      <c r="K28" s="302"/>
      <c r="M28" s="303" t="s">
        <v>130</v>
      </c>
      <c r="O28" s="292"/>
    </row>
    <row r="29" spans="1:15" ht="12.75">
      <c r="A29" s="301"/>
      <c r="B29" s="304"/>
      <c r="C29" s="305" t="s">
        <v>131</v>
      </c>
      <c r="D29" s="306"/>
      <c r="E29" s="307">
        <v>36</v>
      </c>
      <c r="F29" s="308"/>
      <c r="G29" s="309"/>
      <c r="H29" s="310"/>
      <c r="I29" s="302"/>
      <c r="J29" s="311"/>
      <c r="K29" s="302"/>
      <c r="M29" s="303" t="s">
        <v>131</v>
      </c>
      <c r="O29" s="292"/>
    </row>
    <row r="30" spans="1:80" ht="12.75">
      <c r="A30" s="293">
        <v>5</v>
      </c>
      <c r="B30" s="294" t="s">
        <v>132</v>
      </c>
      <c r="C30" s="295" t="s">
        <v>133</v>
      </c>
      <c r="D30" s="296" t="s">
        <v>127</v>
      </c>
      <c r="E30" s="297">
        <v>383.709</v>
      </c>
      <c r="F30" s="297">
        <v>0</v>
      </c>
      <c r="G30" s="298">
        <f>E30*F30</f>
        <v>0</v>
      </c>
      <c r="H30" s="299">
        <v>0.00128</v>
      </c>
      <c r="I30" s="300">
        <f>E30*H30</f>
        <v>0.49114752000000006</v>
      </c>
      <c r="J30" s="299">
        <v>-1.8</v>
      </c>
      <c r="K30" s="300">
        <f>E30*J30</f>
        <v>-690.6762</v>
      </c>
      <c r="O30" s="292">
        <v>2</v>
      </c>
      <c r="AA30" s="261">
        <v>1</v>
      </c>
      <c r="AB30" s="261">
        <v>1</v>
      </c>
      <c r="AC30" s="261">
        <v>1</v>
      </c>
      <c r="AZ30" s="261">
        <v>1</v>
      </c>
      <c r="BA30" s="261">
        <f>IF(AZ30=1,G30,0)</f>
        <v>0</v>
      </c>
      <c r="BB30" s="261">
        <f>IF(AZ30=2,G30,0)</f>
        <v>0</v>
      </c>
      <c r="BC30" s="261">
        <f>IF(AZ30=3,G30,0)</f>
        <v>0</v>
      </c>
      <c r="BD30" s="261">
        <f>IF(AZ30=4,G30,0)</f>
        <v>0</v>
      </c>
      <c r="BE30" s="261">
        <f>IF(AZ30=5,G30,0)</f>
        <v>0</v>
      </c>
      <c r="CA30" s="292">
        <v>1</v>
      </c>
      <c r="CB30" s="292">
        <v>1</v>
      </c>
    </row>
    <row r="31" spans="1:15" ht="12.75">
      <c r="A31" s="301"/>
      <c r="B31" s="304"/>
      <c r="C31" s="305" t="s">
        <v>134</v>
      </c>
      <c r="D31" s="306"/>
      <c r="E31" s="307">
        <v>0</v>
      </c>
      <c r="F31" s="308"/>
      <c r="G31" s="309"/>
      <c r="H31" s="310"/>
      <c r="I31" s="302"/>
      <c r="J31" s="311"/>
      <c r="K31" s="302"/>
      <c r="M31" s="303" t="s">
        <v>134</v>
      </c>
      <c r="O31" s="292"/>
    </row>
    <row r="32" spans="1:15" ht="12.75">
      <c r="A32" s="301"/>
      <c r="B32" s="304"/>
      <c r="C32" s="305" t="s">
        <v>135</v>
      </c>
      <c r="D32" s="306"/>
      <c r="E32" s="307">
        <v>383.709</v>
      </c>
      <c r="F32" s="308"/>
      <c r="G32" s="309"/>
      <c r="H32" s="310"/>
      <c r="I32" s="302"/>
      <c r="J32" s="311"/>
      <c r="K32" s="302"/>
      <c r="M32" s="332">
        <v>383709</v>
      </c>
      <c r="O32" s="292"/>
    </row>
    <row r="33" spans="1:80" ht="12.75">
      <c r="A33" s="293">
        <v>6</v>
      </c>
      <c r="B33" s="294" t="s">
        <v>136</v>
      </c>
      <c r="C33" s="295" t="s">
        <v>137</v>
      </c>
      <c r="D33" s="296" t="s">
        <v>127</v>
      </c>
      <c r="E33" s="297">
        <v>228</v>
      </c>
      <c r="F33" s="297">
        <v>0</v>
      </c>
      <c r="G33" s="298">
        <f>E33*F33</f>
        <v>0</v>
      </c>
      <c r="H33" s="299">
        <v>0.00266</v>
      </c>
      <c r="I33" s="300">
        <f>E33*H33</f>
        <v>0.60648</v>
      </c>
      <c r="J33" s="299">
        <v>-1.7</v>
      </c>
      <c r="K33" s="300">
        <f>E33*J33</f>
        <v>-387.59999999999997</v>
      </c>
      <c r="O33" s="292">
        <v>2</v>
      </c>
      <c r="AA33" s="261">
        <v>1</v>
      </c>
      <c r="AB33" s="261">
        <v>1</v>
      </c>
      <c r="AC33" s="261">
        <v>1</v>
      </c>
      <c r="AZ33" s="261">
        <v>1</v>
      </c>
      <c r="BA33" s="261">
        <f>IF(AZ33=1,G33,0)</f>
        <v>0</v>
      </c>
      <c r="BB33" s="261">
        <f>IF(AZ33=2,G33,0)</f>
        <v>0</v>
      </c>
      <c r="BC33" s="261">
        <f>IF(AZ33=3,G33,0)</f>
        <v>0</v>
      </c>
      <c r="BD33" s="261">
        <f>IF(AZ33=4,G33,0)</f>
        <v>0</v>
      </c>
      <c r="BE33" s="261">
        <f>IF(AZ33=5,G33,0)</f>
        <v>0</v>
      </c>
      <c r="CA33" s="292">
        <v>1</v>
      </c>
      <c r="CB33" s="292">
        <v>1</v>
      </c>
    </row>
    <row r="34" spans="1:15" ht="12.75">
      <c r="A34" s="301"/>
      <c r="B34" s="304"/>
      <c r="C34" s="305" t="s">
        <v>138</v>
      </c>
      <c r="D34" s="306"/>
      <c r="E34" s="307">
        <v>0</v>
      </c>
      <c r="F34" s="308"/>
      <c r="G34" s="309"/>
      <c r="H34" s="310"/>
      <c r="I34" s="302"/>
      <c r="J34" s="311"/>
      <c r="K34" s="302"/>
      <c r="M34" s="303" t="s">
        <v>138</v>
      </c>
      <c r="O34" s="292"/>
    </row>
    <row r="35" spans="1:15" ht="12.75">
      <c r="A35" s="301"/>
      <c r="B35" s="304"/>
      <c r="C35" s="305" t="s">
        <v>139</v>
      </c>
      <c r="D35" s="306"/>
      <c r="E35" s="307">
        <v>228</v>
      </c>
      <c r="F35" s="308"/>
      <c r="G35" s="309"/>
      <c r="H35" s="310"/>
      <c r="I35" s="302"/>
      <c r="J35" s="311"/>
      <c r="K35" s="302"/>
      <c r="M35" s="303" t="s">
        <v>139</v>
      </c>
      <c r="O35" s="292"/>
    </row>
    <row r="36" spans="1:80" ht="12.75">
      <c r="A36" s="293">
        <v>7</v>
      </c>
      <c r="B36" s="294" t="s">
        <v>140</v>
      </c>
      <c r="C36" s="295" t="s">
        <v>141</v>
      </c>
      <c r="D36" s="296" t="s">
        <v>142</v>
      </c>
      <c r="E36" s="297">
        <v>18.05</v>
      </c>
      <c r="F36" s="297">
        <v>0</v>
      </c>
      <c r="G36" s="298">
        <f>E36*F36</f>
        <v>0</v>
      </c>
      <c r="H36" s="299">
        <v>0</v>
      </c>
      <c r="I36" s="300">
        <f>E36*H36</f>
        <v>0</v>
      </c>
      <c r="J36" s="299">
        <v>-0.07</v>
      </c>
      <c r="K36" s="300">
        <f>E36*J36</f>
        <v>-1.2635</v>
      </c>
      <c r="O36" s="292">
        <v>2</v>
      </c>
      <c r="AA36" s="261">
        <v>1</v>
      </c>
      <c r="AB36" s="261">
        <v>1</v>
      </c>
      <c r="AC36" s="261">
        <v>1</v>
      </c>
      <c r="AZ36" s="261">
        <v>1</v>
      </c>
      <c r="BA36" s="261">
        <f>IF(AZ36=1,G36,0)</f>
        <v>0</v>
      </c>
      <c r="BB36" s="261">
        <f>IF(AZ36=2,G36,0)</f>
        <v>0</v>
      </c>
      <c r="BC36" s="261">
        <f>IF(AZ36=3,G36,0)</f>
        <v>0</v>
      </c>
      <c r="BD36" s="261">
        <f>IF(AZ36=4,G36,0)</f>
        <v>0</v>
      </c>
      <c r="BE36" s="261">
        <f>IF(AZ36=5,G36,0)</f>
        <v>0</v>
      </c>
      <c r="CA36" s="292">
        <v>1</v>
      </c>
      <c r="CB36" s="292">
        <v>1</v>
      </c>
    </row>
    <row r="37" spans="1:15" ht="12.75">
      <c r="A37" s="301"/>
      <c r="B37" s="304"/>
      <c r="C37" s="305" t="s">
        <v>143</v>
      </c>
      <c r="D37" s="306"/>
      <c r="E37" s="307">
        <v>0</v>
      </c>
      <c r="F37" s="308"/>
      <c r="G37" s="309"/>
      <c r="H37" s="310"/>
      <c r="I37" s="302"/>
      <c r="J37" s="311"/>
      <c r="K37" s="302"/>
      <c r="M37" s="303" t="s">
        <v>143</v>
      </c>
      <c r="O37" s="292"/>
    </row>
    <row r="38" spans="1:15" ht="12.75">
      <c r="A38" s="301"/>
      <c r="B38" s="304"/>
      <c r="C38" s="305" t="s">
        <v>144</v>
      </c>
      <c r="D38" s="306"/>
      <c r="E38" s="307">
        <v>18.05</v>
      </c>
      <c r="F38" s="308"/>
      <c r="G38" s="309"/>
      <c r="H38" s="310"/>
      <c r="I38" s="302"/>
      <c r="J38" s="311"/>
      <c r="K38" s="302"/>
      <c r="M38" s="303" t="s">
        <v>144</v>
      </c>
      <c r="O38" s="292"/>
    </row>
    <row r="39" spans="1:80" ht="12.75">
      <c r="A39" s="293">
        <v>8</v>
      </c>
      <c r="B39" s="294" t="s">
        <v>145</v>
      </c>
      <c r="C39" s="295" t="s">
        <v>146</v>
      </c>
      <c r="D39" s="296" t="s">
        <v>115</v>
      </c>
      <c r="E39" s="297">
        <v>6.175</v>
      </c>
      <c r="F39" s="297">
        <v>0</v>
      </c>
      <c r="G39" s="298">
        <f>E39*F39</f>
        <v>0</v>
      </c>
      <c r="H39" s="299">
        <v>0</v>
      </c>
      <c r="I39" s="300">
        <f>E39*H39</f>
        <v>0</v>
      </c>
      <c r="J39" s="299">
        <v>-0.36</v>
      </c>
      <c r="K39" s="300">
        <f>E39*J39</f>
        <v>-2.223</v>
      </c>
      <c r="O39" s="292">
        <v>2</v>
      </c>
      <c r="AA39" s="261">
        <v>1</v>
      </c>
      <c r="AB39" s="261">
        <v>1</v>
      </c>
      <c r="AC39" s="261">
        <v>1</v>
      </c>
      <c r="AZ39" s="261">
        <v>1</v>
      </c>
      <c r="BA39" s="261">
        <f>IF(AZ39=1,G39,0)</f>
        <v>0</v>
      </c>
      <c r="BB39" s="261">
        <f>IF(AZ39=2,G39,0)</f>
        <v>0</v>
      </c>
      <c r="BC39" s="261">
        <f>IF(AZ39=3,G39,0)</f>
        <v>0</v>
      </c>
      <c r="BD39" s="261">
        <f>IF(AZ39=4,G39,0)</f>
        <v>0</v>
      </c>
      <c r="BE39" s="261">
        <f>IF(AZ39=5,G39,0)</f>
        <v>0</v>
      </c>
      <c r="CA39" s="292">
        <v>1</v>
      </c>
      <c r="CB39" s="292">
        <v>1</v>
      </c>
    </row>
    <row r="40" spans="1:15" ht="12.75">
      <c r="A40" s="301"/>
      <c r="B40" s="304"/>
      <c r="C40" s="305" t="s">
        <v>143</v>
      </c>
      <c r="D40" s="306"/>
      <c r="E40" s="307">
        <v>0</v>
      </c>
      <c r="F40" s="308"/>
      <c r="G40" s="309"/>
      <c r="H40" s="310"/>
      <c r="I40" s="302"/>
      <c r="J40" s="311"/>
      <c r="K40" s="302"/>
      <c r="M40" s="303" t="s">
        <v>143</v>
      </c>
      <c r="O40" s="292"/>
    </row>
    <row r="41" spans="1:15" ht="12.75">
      <c r="A41" s="301"/>
      <c r="B41" s="304"/>
      <c r="C41" s="305" t="s">
        <v>147</v>
      </c>
      <c r="D41" s="306"/>
      <c r="E41" s="307">
        <v>6.175</v>
      </c>
      <c r="F41" s="308"/>
      <c r="G41" s="309"/>
      <c r="H41" s="310"/>
      <c r="I41" s="302"/>
      <c r="J41" s="311"/>
      <c r="K41" s="302"/>
      <c r="M41" s="303" t="s">
        <v>147</v>
      </c>
      <c r="O41" s="292"/>
    </row>
    <row r="42" spans="1:80" ht="12.75">
      <c r="A42" s="293">
        <v>9</v>
      </c>
      <c r="B42" s="294" t="s">
        <v>148</v>
      </c>
      <c r="C42" s="295" t="s">
        <v>149</v>
      </c>
      <c r="D42" s="296" t="s">
        <v>127</v>
      </c>
      <c r="E42" s="297">
        <v>7.734</v>
      </c>
      <c r="F42" s="297">
        <v>0</v>
      </c>
      <c r="G42" s="298">
        <f>E42*F42</f>
        <v>0</v>
      </c>
      <c r="H42" s="299">
        <v>0.00771</v>
      </c>
      <c r="I42" s="300">
        <f>E42*H42</f>
        <v>0.05962914</v>
      </c>
      <c r="J42" s="299">
        <v>-2.4</v>
      </c>
      <c r="K42" s="300">
        <f>E42*J42</f>
        <v>-18.5616</v>
      </c>
      <c r="O42" s="292">
        <v>2</v>
      </c>
      <c r="AA42" s="261">
        <v>1</v>
      </c>
      <c r="AB42" s="261">
        <v>1</v>
      </c>
      <c r="AC42" s="261">
        <v>1</v>
      </c>
      <c r="AZ42" s="261">
        <v>1</v>
      </c>
      <c r="BA42" s="261">
        <f>IF(AZ42=1,G42,0)</f>
        <v>0</v>
      </c>
      <c r="BB42" s="261">
        <f>IF(AZ42=2,G42,0)</f>
        <v>0</v>
      </c>
      <c r="BC42" s="261">
        <f>IF(AZ42=3,G42,0)</f>
        <v>0</v>
      </c>
      <c r="BD42" s="261">
        <f>IF(AZ42=4,G42,0)</f>
        <v>0</v>
      </c>
      <c r="BE42" s="261">
        <f>IF(AZ42=5,G42,0)</f>
        <v>0</v>
      </c>
      <c r="CA42" s="292">
        <v>1</v>
      </c>
      <c r="CB42" s="292">
        <v>1</v>
      </c>
    </row>
    <row r="43" spans="1:15" ht="12.75">
      <c r="A43" s="301"/>
      <c r="B43" s="304"/>
      <c r="C43" s="305" t="s">
        <v>150</v>
      </c>
      <c r="D43" s="306"/>
      <c r="E43" s="307">
        <v>0</v>
      </c>
      <c r="F43" s="308"/>
      <c r="G43" s="309"/>
      <c r="H43" s="310"/>
      <c r="I43" s="302"/>
      <c r="J43" s="311"/>
      <c r="K43" s="302"/>
      <c r="M43" s="303" t="s">
        <v>150</v>
      </c>
      <c r="O43" s="292"/>
    </row>
    <row r="44" spans="1:15" ht="12.75">
      <c r="A44" s="301"/>
      <c r="B44" s="304"/>
      <c r="C44" s="305" t="s">
        <v>151</v>
      </c>
      <c r="D44" s="306"/>
      <c r="E44" s="307">
        <v>7.734</v>
      </c>
      <c r="F44" s="308"/>
      <c r="G44" s="309"/>
      <c r="H44" s="310"/>
      <c r="I44" s="302"/>
      <c r="J44" s="311"/>
      <c r="K44" s="302"/>
      <c r="M44" s="332">
        <v>7734</v>
      </c>
      <c r="O44" s="292"/>
    </row>
    <row r="45" spans="1:80" ht="12.75">
      <c r="A45" s="293">
        <v>10</v>
      </c>
      <c r="B45" s="294" t="s">
        <v>152</v>
      </c>
      <c r="C45" s="295" t="s">
        <v>153</v>
      </c>
      <c r="D45" s="296" t="s">
        <v>127</v>
      </c>
      <c r="E45" s="297">
        <v>183</v>
      </c>
      <c r="F45" s="297">
        <v>0</v>
      </c>
      <c r="G45" s="298">
        <f>E45*F45</f>
        <v>0</v>
      </c>
      <c r="H45" s="299">
        <v>0</v>
      </c>
      <c r="I45" s="300">
        <f>E45*H45</f>
        <v>0</v>
      </c>
      <c r="J45" s="299">
        <v>-2.2</v>
      </c>
      <c r="K45" s="300">
        <f>E45*J45</f>
        <v>-402.6</v>
      </c>
      <c r="O45" s="292">
        <v>2</v>
      </c>
      <c r="AA45" s="261">
        <v>1</v>
      </c>
      <c r="AB45" s="261">
        <v>1</v>
      </c>
      <c r="AC45" s="261">
        <v>1</v>
      </c>
      <c r="AZ45" s="261">
        <v>1</v>
      </c>
      <c r="BA45" s="261">
        <f>IF(AZ45=1,G45,0)</f>
        <v>0</v>
      </c>
      <c r="BB45" s="261">
        <f>IF(AZ45=2,G45,0)</f>
        <v>0</v>
      </c>
      <c r="BC45" s="261">
        <f>IF(AZ45=3,G45,0)</f>
        <v>0</v>
      </c>
      <c r="BD45" s="261">
        <f>IF(AZ45=4,G45,0)</f>
        <v>0</v>
      </c>
      <c r="BE45" s="261">
        <f>IF(AZ45=5,G45,0)</f>
        <v>0</v>
      </c>
      <c r="CA45" s="292">
        <v>1</v>
      </c>
      <c r="CB45" s="292">
        <v>1</v>
      </c>
    </row>
    <row r="46" spans="1:15" ht="12.75">
      <c r="A46" s="301"/>
      <c r="B46" s="304"/>
      <c r="C46" s="305" t="s">
        <v>154</v>
      </c>
      <c r="D46" s="306"/>
      <c r="E46" s="307">
        <v>0</v>
      </c>
      <c r="F46" s="308"/>
      <c r="G46" s="309"/>
      <c r="H46" s="310"/>
      <c r="I46" s="302"/>
      <c r="J46" s="311"/>
      <c r="K46" s="302"/>
      <c r="M46" s="303" t="s">
        <v>154</v>
      </c>
      <c r="O46" s="292"/>
    </row>
    <row r="47" spans="1:15" ht="12.75">
      <c r="A47" s="301"/>
      <c r="B47" s="304"/>
      <c r="C47" s="305" t="s">
        <v>155</v>
      </c>
      <c r="D47" s="306"/>
      <c r="E47" s="307">
        <v>183</v>
      </c>
      <c r="F47" s="308"/>
      <c r="G47" s="309"/>
      <c r="H47" s="310"/>
      <c r="I47" s="302"/>
      <c r="J47" s="311"/>
      <c r="K47" s="302"/>
      <c r="M47" s="303" t="s">
        <v>155</v>
      </c>
      <c r="O47" s="292"/>
    </row>
    <row r="48" spans="1:80" ht="12.75">
      <c r="A48" s="293">
        <v>11</v>
      </c>
      <c r="B48" s="294" t="s">
        <v>156</v>
      </c>
      <c r="C48" s="295" t="s">
        <v>157</v>
      </c>
      <c r="D48" s="296" t="s">
        <v>115</v>
      </c>
      <c r="E48" s="297">
        <v>26.77</v>
      </c>
      <c r="F48" s="297">
        <v>0</v>
      </c>
      <c r="G48" s="298">
        <f>E48*F48</f>
        <v>0</v>
      </c>
      <c r="H48" s="299">
        <v>0</v>
      </c>
      <c r="I48" s="300">
        <f>E48*H48</f>
        <v>0</v>
      </c>
      <c r="J48" s="299">
        <v>-0.02</v>
      </c>
      <c r="K48" s="300">
        <f>E48*J48</f>
        <v>-0.5354</v>
      </c>
      <c r="O48" s="292">
        <v>2</v>
      </c>
      <c r="AA48" s="261">
        <v>1</v>
      </c>
      <c r="AB48" s="261">
        <v>1</v>
      </c>
      <c r="AC48" s="261">
        <v>1</v>
      </c>
      <c r="AZ48" s="261">
        <v>1</v>
      </c>
      <c r="BA48" s="261">
        <f>IF(AZ48=1,G48,0)</f>
        <v>0</v>
      </c>
      <c r="BB48" s="261">
        <f>IF(AZ48=2,G48,0)</f>
        <v>0</v>
      </c>
      <c r="BC48" s="261">
        <f>IF(AZ48=3,G48,0)</f>
        <v>0</v>
      </c>
      <c r="BD48" s="261">
        <f>IF(AZ48=4,G48,0)</f>
        <v>0</v>
      </c>
      <c r="BE48" s="261">
        <f>IF(AZ48=5,G48,0)</f>
        <v>0</v>
      </c>
      <c r="CA48" s="292">
        <v>1</v>
      </c>
      <c r="CB48" s="292">
        <v>1</v>
      </c>
    </row>
    <row r="49" spans="1:15" ht="12.75">
      <c r="A49" s="301"/>
      <c r="B49" s="304"/>
      <c r="C49" s="305" t="s">
        <v>158</v>
      </c>
      <c r="D49" s="306"/>
      <c r="E49" s="307">
        <v>26.77</v>
      </c>
      <c r="F49" s="308"/>
      <c r="G49" s="309"/>
      <c r="H49" s="310"/>
      <c r="I49" s="302"/>
      <c r="J49" s="311"/>
      <c r="K49" s="302"/>
      <c r="M49" s="303" t="s">
        <v>158</v>
      </c>
      <c r="O49" s="292"/>
    </row>
    <row r="50" spans="1:80" ht="12.75">
      <c r="A50" s="293">
        <v>12</v>
      </c>
      <c r="B50" s="294" t="s">
        <v>159</v>
      </c>
      <c r="C50" s="295" t="s">
        <v>160</v>
      </c>
      <c r="D50" s="296" t="s">
        <v>161</v>
      </c>
      <c r="E50" s="297">
        <v>83</v>
      </c>
      <c r="F50" s="297">
        <v>0</v>
      </c>
      <c r="G50" s="298">
        <f>E50*F50</f>
        <v>0</v>
      </c>
      <c r="H50" s="299">
        <v>0</v>
      </c>
      <c r="I50" s="300">
        <f>E50*H50</f>
        <v>0</v>
      </c>
      <c r="J50" s="299">
        <v>0</v>
      </c>
      <c r="K50" s="300">
        <f>E50*J50</f>
        <v>0</v>
      </c>
      <c r="O50" s="292">
        <v>2</v>
      </c>
      <c r="AA50" s="261">
        <v>1</v>
      </c>
      <c r="AB50" s="261">
        <v>1</v>
      </c>
      <c r="AC50" s="261">
        <v>1</v>
      </c>
      <c r="AZ50" s="261">
        <v>1</v>
      </c>
      <c r="BA50" s="261">
        <f>IF(AZ50=1,G50,0)</f>
        <v>0</v>
      </c>
      <c r="BB50" s="261">
        <f>IF(AZ50=2,G50,0)</f>
        <v>0</v>
      </c>
      <c r="BC50" s="261">
        <f>IF(AZ50=3,G50,0)</f>
        <v>0</v>
      </c>
      <c r="BD50" s="261">
        <f>IF(AZ50=4,G50,0)</f>
        <v>0</v>
      </c>
      <c r="BE50" s="261">
        <f>IF(AZ50=5,G50,0)</f>
        <v>0</v>
      </c>
      <c r="CA50" s="292">
        <v>1</v>
      </c>
      <c r="CB50" s="292">
        <v>1</v>
      </c>
    </row>
    <row r="51" spans="1:15" ht="12.75">
      <c r="A51" s="301"/>
      <c r="B51" s="304"/>
      <c r="C51" s="305" t="s">
        <v>162</v>
      </c>
      <c r="D51" s="306"/>
      <c r="E51" s="307">
        <v>80</v>
      </c>
      <c r="F51" s="308"/>
      <c r="G51" s="309"/>
      <c r="H51" s="310"/>
      <c r="I51" s="302"/>
      <c r="J51" s="311"/>
      <c r="K51" s="302"/>
      <c r="M51" s="303" t="s">
        <v>162</v>
      </c>
      <c r="O51" s="292"/>
    </row>
    <row r="52" spans="1:15" ht="12.75">
      <c r="A52" s="301"/>
      <c r="B52" s="304"/>
      <c r="C52" s="305" t="s">
        <v>163</v>
      </c>
      <c r="D52" s="306"/>
      <c r="E52" s="307">
        <v>3</v>
      </c>
      <c r="F52" s="308"/>
      <c r="G52" s="309"/>
      <c r="H52" s="310"/>
      <c r="I52" s="302"/>
      <c r="J52" s="311"/>
      <c r="K52" s="302"/>
      <c r="M52" s="303" t="s">
        <v>163</v>
      </c>
      <c r="O52" s="292"/>
    </row>
    <row r="53" spans="1:80" ht="12.75">
      <c r="A53" s="293">
        <v>13</v>
      </c>
      <c r="B53" s="294" t="s">
        <v>164</v>
      </c>
      <c r="C53" s="295" t="s">
        <v>165</v>
      </c>
      <c r="D53" s="296" t="s">
        <v>161</v>
      </c>
      <c r="E53" s="297">
        <v>5</v>
      </c>
      <c r="F53" s="297">
        <v>0</v>
      </c>
      <c r="G53" s="298">
        <f>E53*F53</f>
        <v>0</v>
      </c>
      <c r="H53" s="299">
        <v>0</v>
      </c>
      <c r="I53" s="300">
        <f>E53*H53</f>
        <v>0</v>
      </c>
      <c r="J53" s="299">
        <v>0</v>
      </c>
      <c r="K53" s="300">
        <f>E53*J53</f>
        <v>0</v>
      </c>
      <c r="O53" s="292">
        <v>2</v>
      </c>
      <c r="AA53" s="261">
        <v>1</v>
      </c>
      <c r="AB53" s="261">
        <v>1</v>
      </c>
      <c r="AC53" s="261">
        <v>1</v>
      </c>
      <c r="AZ53" s="261">
        <v>1</v>
      </c>
      <c r="BA53" s="261">
        <f>IF(AZ53=1,G53,0)</f>
        <v>0</v>
      </c>
      <c r="BB53" s="261">
        <f>IF(AZ53=2,G53,0)</f>
        <v>0</v>
      </c>
      <c r="BC53" s="261">
        <f>IF(AZ53=3,G53,0)</f>
        <v>0</v>
      </c>
      <c r="BD53" s="261">
        <f>IF(AZ53=4,G53,0)</f>
        <v>0</v>
      </c>
      <c r="BE53" s="261">
        <f>IF(AZ53=5,G53,0)</f>
        <v>0</v>
      </c>
      <c r="CA53" s="292">
        <v>1</v>
      </c>
      <c r="CB53" s="292">
        <v>1</v>
      </c>
    </row>
    <row r="54" spans="1:80" ht="12.75">
      <c r="A54" s="293">
        <v>14</v>
      </c>
      <c r="B54" s="294" t="s">
        <v>166</v>
      </c>
      <c r="C54" s="295" t="s">
        <v>167</v>
      </c>
      <c r="D54" s="296" t="s">
        <v>115</v>
      </c>
      <c r="E54" s="297">
        <v>7.3195</v>
      </c>
      <c r="F54" s="297">
        <v>0</v>
      </c>
      <c r="G54" s="298">
        <f>E54*F54</f>
        <v>0</v>
      </c>
      <c r="H54" s="299">
        <v>0.00117</v>
      </c>
      <c r="I54" s="300">
        <f>E54*H54</f>
        <v>0.008563815</v>
      </c>
      <c r="J54" s="299">
        <v>-0.088</v>
      </c>
      <c r="K54" s="300">
        <f>E54*J54</f>
        <v>-0.6441159999999999</v>
      </c>
      <c r="O54" s="292">
        <v>2</v>
      </c>
      <c r="AA54" s="261">
        <v>1</v>
      </c>
      <c r="AB54" s="261">
        <v>1</v>
      </c>
      <c r="AC54" s="261">
        <v>1</v>
      </c>
      <c r="AZ54" s="261">
        <v>1</v>
      </c>
      <c r="BA54" s="261">
        <f>IF(AZ54=1,G54,0)</f>
        <v>0</v>
      </c>
      <c r="BB54" s="261">
        <f>IF(AZ54=2,G54,0)</f>
        <v>0</v>
      </c>
      <c r="BC54" s="261">
        <f>IF(AZ54=3,G54,0)</f>
        <v>0</v>
      </c>
      <c r="BD54" s="261">
        <f>IF(AZ54=4,G54,0)</f>
        <v>0</v>
      </c>
      <c r="BE54" s="261">
        <f>IF(AZ54=5,G54,0)</f>
        <v>0</v>
      </c>
      <c r="CA54" s="292">
        <v>1</v>
      </c>
      <c r="CB54" s="292">
        <v>1</v>
      </c>
    </row>
    <row r="55" spans="1:15" ht="12.75">
      <c r="A55" s="301"/>
      <c r="B55" s="304"/>
      <c r="C55" s="305" t="s">
        <v>168</v>
      </c>
      <c r="D55" s="306"/>
      <c r="E55" s="307">
        <v>0.81</v>
      </c>
      <c r="F55" s="308"/>
      <c r="G55" s="309"/>
      <c r="H55" s="310"/>
      <c r="I55" s="302"/>
      <c r="J55" s="311"/>
      <c r="K55" s="302"/>
      <c r="M55" s="303" t="s">
        <v>168</v>
      </c>
      <c r="O55" s="292"/>
    </row>
    <row r="56" spans="1:15" ht="12.75">
      <c r="A56" s="301"/>
      <c r="B56" s="304"/>
      <c r="C56" s="305" t="s">
        <v>169</v>
      </c>
      <c r="D56" s="306"/>
      <c r="E56" s="307">
        <v>3.546</v>
      </c>
      <c r="F56" s="308"/>
      <c r="G56" s="309"/>
      <c r="H56" s="310"/>
      <c r="I56" s="302"/>
      <c r="J56" s="311"/>
      <c r="K56" s="302"/>
      <c r="M56" s="303" t="s">
        <v>169</v>
      </c>
      <c r="O56" s="292"/>
    </row>
    <row r="57" spans="1:15" ht="12.75">
      <c r="A57" s="301"/>
      <c r="B57" s="304"/>
      <c r="C57" s="305" t="s">
        <v>170</v>
      </c>
      <c r="D57" s="306"/>
      <c r="E57" s="307">
        <v>1.576</v>
      </c>
      <c r="F57" s="308"/>
      <c r="G57" s="309"/>
      <c r="H57" s="310"/>
      <c r="I57" s="302"/>
      <c r="J57" s="311"/>
      <c r="K57" s="302"/>
      <c r="M57" s="303" t="s">
        <v>170</v>
      </c>
      <c r="O57" s="292"/>
    </row>
    <row r="58" spans="1:15" ht="12.75">
      <c r="A58" s="301"/>
      <c r="B58" s="304"/>
      <c r="C58" s="305" t="s">
        <v>171</v>
      </c>
      <c r="D58" s="306"/>
      <c r="E58" s="307">
        <v>1.3875</v>
      </c>
      <c r="F58" s="308"/>
      <c r="G58" s="309"/>
      <c r="H58" s="310"/>
      <c r="I58" s="302"/>
      <c r="J58" s="311"/>
      <c r="K58" s="302"/>
      <c r="M58" s="303" t="s">
        <v>171</v>
      </c>
      <c r="O58" s="292"/>
    </row>
    <row r="59" spans="1:80" ht="12.75">
      <c r="A59" s="293">
        <v>15</v>
      </c>
      <c r="B59" s="294" t="s">
        <v>172</v>
      </c>
      <c r="C59" s="295" t="s">
        <v>173</v>
      </c>
      <c r="D59" s="296" t="s">
        <v>161</v>
      </c>
      <c r="E59" s="297">
        <v>16</v>
      </c>
      <c r="F59" s="297">
        <v>0</v>
      </c>
      <c r="G59" s="298">
        <f>E59*F59</f>
        <v>0</v>
      </c>
      <c r="H59" s="299">
        <v>0</v>
      </c>
      <c r="I59" s="300">
        <f>E59*H59</f>
        <v>0</v>
      </c>
      <c r="J59" s="299">
        <v>0</v>
      </c>
      <c r="K59" s="300">
        <f>E59*J59</f>
        <v>0</v>
      </c>
      <c r="O59" s="292">
        <v>2</v>
      </c>
      <c r="AA59" s="261">
        <v>1</v>
      </c>
      <c r="AB59" s="261">
        <v>1</v>
      </c>
      <c r="AC59" s="261">
        <v>1</v>
      </c>
      <c r="AZ59" s="261">
        <v>1</v>
      </c>
      <c r="BA59" s="261">
        <f>IF(AZ59=1,G59,0)</f>
        <v>0</v>
      </c>
      <c r="BB59" s="261">
        <f>IF(AZ59=2,G59,0)</f>
        <v>0</v>
      </c>
      <c r="BC59" s="261">
        <f>IF(AZ59=3,G59,0)</f>
        <v>0</v>
      </c>
      <c r="BD59" s="261">
        <f>IF(AZ59=4,G59,0)</f>
        <v>0</v>
      </c>
      <c r="BE59" s="261">
        <f>IF(AZ59=5,G59,0)</f>
        <v>0</v>
      </c>
      <c r="CA59" s="292">
        <v>1</v>
      </c>
      <c r="CB59" s="292">
        <v>1</v>
      </c>
    </row>
    <row r="60" spans="1:15" ht="12.75">
      <c r="A60" s="301"/>
      <c r="B60" s="304"/>
      <c r="C60" s="305" t="s">
        <v>174</v>
      </c>
      <c r="D60" s="306"/>
      <c r="E60" s="307">
        <v>16</v>
      </c>
      <c r="F60" s="308"/>
      <c r="G60" s="309"/>
      <c r="H60" s="310"/>
      <c r="I60" s="302"/>
      <c r="J60" s="311"/>
      <c r="K60" s="302"/>
      <c r="M60" s="303" t="s">
        <v>174</v>
      </c>
      <c r="O60" s="292"/>
    </row>
    <row r="61" spans="1:80" ht="12.75">
      <c r="A61" s="293">
        <v>16</v>
      </c>
      <c r="B61" s="294" t="s">
        <v>175</v>
      </c>
      <c r="C61" s="295" t="s">
        <v>176</v>
      </c>
      <c r="D61" s="296" t="s">
        <v>115</v>
      </c>
      <c r="E61" s="297">
        <v>1.62</v>
      </c>
      <c r="F61" s="297">
        <v>0</v>
      </c>
      <c r="G61" s="298">
        <f>E61*F61</f>
        <v>0</v>
      </c>
      <c r="H61" s="299">
        <v>0.00304</v>
      </c>
      <c r="I61" s="300">
        <f>E61*H61</f>
        <v>0.004924800000000001</v>
      </c>
      <c r="J61" s="299">
        <v>-0.065</v>
      </c>
      <c r="K61" s="300">
        <f>E61*J61</f>
        <v>-0.1053</v>
      </c>
      <c r="O61" s="292">
        <v>2</v>
      </c>
      <c r="AA61" s="261">
        <v>1</v>
      </c>
      <c r="AB61" s="261">
        <v>1</v>
      </c>
      <c r="AC61" s="261">
        <v>1</v>
      </c>
      <c r="AZ61" s="261">
        <v>1</v>
      </c>
      <c r="BA61" s="261">
        <f>IF(AZ61=1,G61,0)</f>
        <v>0</v>
      </c>
      <c r="BB61" s="261">
        <f>IF(AZ61=2,G61,0)</f>
        <v>0</v>
      </c>
      <c r="BC61" s="261">
        <f>IF(AZ61=3,G61,0)</f>
        <v>0</v>
      </c>
      <c r="BD61" s="261">
        <f>IF(AZ61=4,G61,0)</f>
        <v>0</v>
      </c>
      <c r="BE61" s="261">
        <f>IF(AZ61=5,G61,0)</f>
        <v>0</v>
      </c>
      <c r="CA61" s="292">
        <v>1</v>
      </c>
      <c r="CB61" s="292">
        <v>1</v>
      </c>
    </row>
    <row r="62" spans="1:15" ht="12.75">
      <c r="A62" s="301"/>
      <c r="B62" s="304"/>
      <c r="C62" s="305" t="s">
        <v>177</v>
      </c>
      <c r="D62" s="306"/>
      <c r="E62" s="307">
        <v>1.62</v>
      </c>
      <c r="F62" s="308"/>
      <c r="G62" s="309"/>
      <c r="H62" s="310"/>
      <c r="I62" s="302"/>
      <c r="J62" s="311"/>
      <c r="K62" s="302"/>
      <c r="M62" s="303" t="s">
        <v>177</v>
      </c>
      <c r="O62" s="292"/>
    </row>
    <row r="63" spans="1:80" ht="12.75">
      <c r="A63" s="293">
        <v>17</v>
      </c>
      <c r="B63" s="294" t="s">
        <v>178</v>
      </c>
      <c r="C63" s="295" t="s">
        <v>179</v>
      </c>
      <c r="D63" s="296" t="s">
        <v>115</v>
      </c>
      <c r="E63" s="297">
        <v>54</v>
      </c>
      <c r="F63" s="297">
        <v>0</v>
      </c>
      <c r="G63" s="298">
        <f>E63*F63</f>
        <v>0</v>
      </c>
      <c r="H63" s="299">
        <v>0.00137</v>
      </c>
      <c r="I63" s="300">
        <f>E63*H63</f>
        <v>0.07397999999999999</v>
      </c>
      <c r="J63" s="299">
        <v>-0.041</v>
      </c>
      <c r="K63" s="300">
        <f>E63*J63</f>
        <v>-2.214</v>
      </c>
      <c r="O63" s="292">
        <v>2</v>
      </c>
      <c r="AA63" s="261">
        <v>1</v>
      </c>
      <c r="AB63" s="261">
        <v>1</v>
      </c>
      <c r="AC63" s="261">
        <v>1</v>
      </c>
      <c r="AZ63" s="261">
        <v>1</v>
      </c>
      <c r="BA63" s="261">
        <f>IF(AZ63=1,G63,0)</f>
        <v>0</v>
      </c>
      <c r="BB63" s="261">
        <f>IF(AZ63=2,G63,0)</f>
        <v>0</v>
      </c>
      <c r="BC63" s="261">
        <f>IF(AZ63=3,G63,0)</f>
        <v>0</v>
      </c>
      <c r="BD63" s="261">
        <f>IF(AZ63=4,G63,0)</f>
        <v>0</v>
      </c>
      <c r="BE63" s="261">
        <f>IF(AZ63=5,G63,0)</f>
        <v>0</v>
      </c>
      <c r="CA63" s="292">
        <v>1</v>
      </c>
      <c r="CB63" s="292">
        <v>1</v>
      </c>
    </row>
    <row r="64" spans="1:15" ht="12.75">
      <c r="A64" s="301"/>
      <c r="B64" s="304"/>
      <c r="C64" s="305" t="s">
        <v>180</v>
      </c>
      <c r="D64" s="306"/>
      <c r="E64" s="307">
        <v>54</v>
      </c>
      <c r="F64" s="308"/>
      <c r="G64" s="309"/>
      <c r="H64" s="310"/>
      <c r="I64" s="302"/>
      <c r="J64" s="311"/>
      <c r="K64" s="302"/>
      <c r="M64" s="303" t="s">
        <v>180</v>
      </c>
      <c r="O64" s="292"/>
    </row>
    <row r="65" spans="1:80" ht="12.75">
      <c r="A65" s="293">
        <v>18</v>
      </c>
      <c r="B65" s="294" t="s">
        <v>181</v>
      </c>
      <c r="C65" s="295" t="s">
        <v>182</v>
      </c>
      <c r="D65" s="296" t="s">
        <v>115</v>
      </c>
      <c r="E65" s="297">
        <v>33.775</v>
      </c>
      <c r="F65" s="297">
        <v>0</v>
      </c>
      <c r="G65" s="298">
        <f>E65*F65</f>
        <v>0</v>
      </c>
      <c r="H65" s="299">
        <v>0.00083</v>
      </c>
      <c r="I65" s="300">
        <f>E65*H65</f>
        <v>0.02803325</v>
      </c>
      <c r="J65" s="299">
        <v>-0.06</v>
      </c>
      <c r="K65" s="300">
        <f>E65*J65</f>
        <v>-2.0265</v>
      </c>
      <c r="O65" s="292">
        <v>2</v>
      </c>
      <c r="AA65" s="261">
        <v>1</v>
      </c>
      <c r="AB65" s="261">
        <v>1</v>
      </c>
      <c r="AC65" s="261">
        <v>1</v>
      </c>
      <c r="AZ65" s="261">
        <v>1</v>
      </c>
      <c r="BA65" s="261">
        <f>IF(AZ65=1,G65,0)</f>
        <v>0</v>
      </c>
      <c r="BB65" s="261">
        <f>IF(AZ65=2,G65,0)</f>
        <v>0</v>
      </c>
      <c r="BC65" s="261">
        <f>IF(AZ65=3,G65,0)</f>
        <v>0</v>
      </c>
      <c r="BD65" s="261">
        <f>IF(AZ65=4,G65,0)</f>
        <v>0</v>
      </c>
      <c r="BE65" s="261">
        <f>IF(AZ65=5,G65,0)</f>
        <v>0</v>
      </c>
      <c r="CA65" s="292">
        <v>1</v>
      </c>
      <c r="CB65" s="292">
        <v>1</v>
      </c>
    </row>
    <row r="66" spans="1:15" ht="12.75">
      <c r="A66" s="301"/>
      <c r="B66" s="304"/>
      <c r="C66" s="305" t="s">
        <v>183</v>
      </c>
      <c r="D66" s="306"/>
      <c r="E66" s="307">
        <v>15.48</v>
      </c>
      <c r="F66" s="308"/>
      <c r="G66" s="309"/>
      <c r="H66" s="310"/>
      <c r="I66" s="302"/>
      <c r="J66" s="311"/>
      <c r="K66" s="302"/>
      <c r="M66" s="303" t="s">
        <v>183</v>
      </c>
      <c r="O66" s="292"/>
    </row>
    <row r="67" spans="1:15" ht="12.75">
      <c r="A67" s="301"/>
      <c r="B67" s="304"/>
      <c r="C67" s="305" t="s">
        <v>184</v>
      </c>
      <c r="D67" s="306"/>
      <c r="E67" s="307">
        <v>7.25</v>
      </c>
      <c r="F67" s="308"/>
      <c r="G67" s="309"/>
      <c r="H67" s="310"/>
      <c r="I67" s="302"/>
      <c r="J67" s="311"/>
      <c r="K67" s="302"/>
      <c r="M67" s="303" t="s">
        <v>184</v>
      </c>
      <c r="O67" s="292"/>
    </row>
    <row r="68" spans="1:15" ht="12.75">
      <c r="A68" s="301"/>
      <c r="B68" s="304"/>
      <c r="C68" s="305" t="s">
        <v>185</v>
      </c>
      <c r="D68" s="306"/>
      <c r="E68" s="307">
        <v>8.12</v>
      </c>
      <c r="F68" s="308"/>
      <c r="G68" s="309"/>
      <c r="H68" s="310"/>
      <c r="I68" s="302"/>
      <c r="J68" s="311"/>
      <c r="K68" s="302"/>
      <c r="M68" s="303" t="s">
        <v>185</v>
      </c>
      <c r="O68" s="292"/>
    </row>
    <row r="69" spans="1:15" ht="12.75">
      <c r="A69" s="301"/>
      <c r="B69" s="304"/>
      <c r="C69" s="305" t="s">
        <v>186</v>
      </c>
      <c r="D69" s="306"/>
      <c r="E69" s="307">
        <v>2.925</v>
      </c>
      <c r="F69" s="308"/>
      <c r="G69" s="309"/>
      <c r="H69" s="310"/>
      <c r="I69" s="302"/>
      <c r="J69" s="311"/>
      <c r="K69" s="302"/>
      <c r="M69" s="303" t="s">
        <v>186</v>
      </c>
      <c r="O69" s="292"/>
    </row>
    <row r="70" spans="1:80" ht="12.75">
      <c r="A70" s="293">
        <v>19</v>
      </c>
      <c r="B70" s="294" t="s">
        <v>187</v>
      </c>
      <c r="C70" s="295" t="s">
        <v>188</v>
      </c>
      <c r="D70" s="296" t="s">
        <v>161</v>
      </c>
      <c r="E70" s="297">
        <v>1</v>
      </c>
      <c r="F70" s="297">
        <v>0</v>
      </c>
      <c r="G70" s="298">
        <f>E70*F70</f>
        <v>0</v>
      </c>
      <c r="H70" s="299">
        <v>0</v>
      </c>
      <c r="I70" s="300">
        <f>E70*H70</f>
        <v>0</v>
      </c>
      <c r="J70" s="299"/>
      <c r="K70" s="300">
        <f>E70*J70</f>
        <v>0</v>
      </c>
      <c r="O70" s="292">
        <v>2</v>
      </c>
      <c r="AA70" s="261">
        <v>12</v>
      </c>
      <c r="AB70" s="261">
        <v>0</v>
      </c>
      <c r="AC70" s="261">
        <v>38</v>
      </c>
      <c r="AZ70" s="261">
        <v>1</v>
      </c>
      <c r="BA70" s="261">
        <f>IF(AZ70=1,G70,0)</f>
        <v>0</v>
      </c>
      <c r="BB70" s="261">
        <f>IF(AZ70=2,G70,0)</f>
        <v>0</v>
      </c>
      <c r="BC70" s="261">
        <f>IF(AZ70=3,G70,0)</f>
        <v>0</v>
      </c>
      <c r="BD70" s="261">
        <f>IF(AZ70=4,G70,0)</f>
        <v>0</v>
      </c>
      <c r="BE70" s="261">
        <f>IF(AZ70=5,G70,0)</f>
        <v>0</v>
      </c>
      <c r="CA70" s="292">
        <v>12</v>
      </c>
      <c r="CB70" s="292">
        <v>0</v>
      </c>
    </row>
    <row r="71" spans="1:80" ht="12.75">
      <c r="A71" s="293">
        <v>20</v>
      </c>
      <c r="B71" s="294" t="s">
        <v>189</v>
      </c>
      <c r="C71" s="295" t="s">
        <v>190</v>
      </c>
      <c r="D71" s="296" t="s">
        <v>161</v>
      </c>
      <c r="E71" s="297">
        <v>8</v>
      </c>
      <c r="F71" s="297">
        <v>0</v>
      </c>
      <c r="G71" s="298">
        <f>E71*F71</f>
        <v>0</v>
      </c>
      <c r="H71" s="299">
        <v>0</v>
      </c>
      <c r="I71" s="300">
        <f>E71*H71</f>
        <v>0</v>
      </c>
      <c r="J71" s="299"/>
      <c r="K71" s="300">
        <f>E71*J71</f>
        <v>0</v>
      </c>
      <c r="O71" s="292">
        <v>2</v>
      </c>
      <c r="AA71" s="261">
        <v>12</v>
      </c>
      <c r="AB71" s="261">
        <v>0</v>
      </c>
      <c r="AC71" s="261">
        <v>49</v>
      </c>
      <c r="AZ71" s="261">
        <v>1</v>
      </c>
      <c r="BA71" s="261">
        <f>IF(AZ71=1,G71,0)</f>
        <v>0</v>
      </c>
      <c r="BB71" s="261">
        <f>IF(AZ71=2,G71,0)</f>
        <v>0</v>
      </c>
      <c r="BC71" s="261">
        <f>IF(AZ71=3,G71,0)</f>
        <v>0</v>
      </c>
      <c r="BD71" s="261">
        <f>IF(AZ71=4,G71,0)</f>
        <v>0</v>
      </c>
      <c r="BE71" s="261">
        <f>IF(AZ71=5,G71,0)</f>
        <v>0</v>
      </c>
      <c r="CA71" s="292">
        <v>12</v>
      </c>
      <c r="CB71" s="292">
        <v>0</v>
      </c>
    </row>
    <row r="72" spans="1:57" ht="12.75">
      <c r="A72" s="312"/>
      <c r="B72" s="313" t="s">
        <v>100</v>
      </c>
      <c r="C72" s="314" t="s">
        <v>124</v>
      </c>
      <c r="D72" s="315"/>
      <c r="E72" s="316"/>
      <c r="F72" s="317"/>
      <c r="G72" s="318">
        <f>SUM(G24:G71)</f>
        <v>0</v>
      </c>
      <c r="H72" s="319"/>
      <c r="I72" s="320">
        <f>SUM(I24:I71)</f>
        <v>1.272758525</v>
      </c>
      <c r="J72" s="319"/>
      <c r="K72" s="320">
        <f>SUM(K24:K71)</f>
        <v>-1892.0496159999998</v>
      </c>
      <c r="O72" s="292">
        <v>4</v>
      </c>
      <c r="BA72" s="321">
        <f>SUM(BA24:BA71)</f>
        <v>0</v>
      </c>
      <c r="BB72" s="321">
        <f>SUM(BB24:BB71)</f>
        <v>0</v>
      </c>
      <c r="BC72" s="321">
        <f>SUM(BC24:BC71)</f>
        <v>0</v>
      </c>
      <c r="BD72" s="321">
        <f>SUM(BD24:BD71)</f>
        <v>0</v>
      </c>
      <c r="BE72" s="321">
        <f>SUM(BE24:BE71)</f>
        <v>0</v>
      </c>
    </row>
    <row r="73" spans="1:15" ht="12.75">
      <c r="A73" s="282" t="s">
        <v>97</v>
      </c>
      <c r="B73" s="283" t="s">
        <v>191</v>
      </c>
      <c r="C73" s="284" t="s">
        <v>192</v>
      </c>
      <c r="D73" s="285"/>
      <c r="E73" s="286"/>
      <c r="F73" s="286"/>
      <c r="G73" s="287"/>
      <c r="H73" s="288"/>
      <c r="I73" s="289"/>
      <c r="J73" s="290"/>
      <c r="K73" s="291"/>
      <c r="O73" s="292">
        <v>1</v>
      </c>
    </row>
    <row r="74" spans="1:80" ht="12.75">
      <c r="A74" s="293">
        <v>21</v>
      </c>
      <c r="B74" s="294" t="s">
        <v>194</v>
      </c>
      <c r="C74" s="295" t="s">
        <v>195</v>
      </c>
      <c r="D74" s="296" t="s">
        <v>115</v>
      </c>
      <c r="E74" s="297">
        <v>71.8</v>
      </c>
      <c r="F74" s="297">
        <v>0</v>
      </c>
      <c r="G74" s="298">
        <f>E74*F74</f>
        <v>0</v>
      </c>
      <c r="H74" s="299">
        <v>0</v>
      </c>
      <c r="I74" s="300">
        <f>E74*H74</f>
        <v>0</v>
      </c>
      <c r="J74" s="299">
        <v>-0.068</v>
      </c>
      <c r="K74" s="300">
        <f>E74*J74</f>
        <v>-4.8824000000000005</v>
      </c>
      <c r="O74" s="292">
        <v>2</v>
      </c>
      <c r="AA74" s="261">
        <v>1</v>
      </c>
      <c r="AB74" s="261">
        <v>1</v>
      </c>
      <c r="AC74" s="261">
        <v>1</v>
      </c>
      <c r="AZ74" s="261">
        <v>1</v>
      </c>
      <c r="BA74" s="261">
        <f>IF(AZ74=1,G74,0)</f>
        <v>0</v>
      </c>
      <c r="BB74" s="261">
        <f>IF(AZ74=2,G74,0)</f>
        <v>0</v>
      </c>
      <c r="BC74" s="261">
        <f>IF(AZ74=3,G74,0)</f>
        <v>0</v>
      </c>
      <c r="BD74" s="261">
        <f>IF(AZ74=4,G74,0)</f>
        <v>0</v>
      </c>
      <c r="BE74" s="261">
        <f>IF(AZ74=5,G74,0)</f>
        <v>0</v>
      </c>
      <c r="CA74" s="292">
        <v>1</v>
      </c>
      <c r="CB74" s="292">
        <v>1</v>
      </c>
    </row>
    <row r="75" spans="1:15" ht="12.75">
      <c r="A75" s="301"/>
      <c r="B75" s="304"/>
      <c r="C75" s="305" t="s">
        <v>196</v>
      </c>
      <c r="D75" s="306"/>
      <c r="E75" s="307">
        <v>71.8</v>
      </c>
      <c r="F75" s="308"/>
      <c r="G75" s="309"/>
      <c r="H75" s="310"/>
      <c r="I75" s="302"/>
      <c r="J75" s="311"/>
      <c r="K75" s="302"/>
      <c r="M75" s="303" t="s">
        <v>196</v>
      </c>
      <c r="O75" s="292"/>
    </row>
    <row r="76" spans="1:57" ht="12.75">
      <c r="A76" s="312"/>
      <c r="B76" s="313" t="s">
        <v>100</v>
      </c>
      <c r="C76" s="314" t="s">
        <v>193</v>
      </c>
      <c r="D76" s="315"/>
      <c r="E76" s="316"/>
      <c r="F76" s="317"/>
      <c r="G76" s="318">
        <f>SUM(G73:G75)</f>
        <v>0</v>
      </c>
      <c r="H76" s="319"/>
      <c r="I76" s="320">
        <f>SUM(I73:I75)</f>
        <v>0</v>
      </c>
      <c r="J76" s="319"/>
      <c r="K76" s="320">
        <f>SUM(K73:K75)</f>
        <v>-4.8824000000000005</v>
      </c>
      <c r="O76" s="292">
        <v>4</v>
      </c>
      <c r="BA76" s="321">
        <f>SUM(BA73:BA75)</f>
        <v>0</v>
      </c>
      <c r="BB76" s="321">
        <f>SUM(BB73:BB75)</f>
        <v>0</v>
      </c>
      <c r="BC76" s="321">
        <f>SUM(BC73:BC75)</f>
        <v>0</v>
      </c>
      <c r="BD76" s="321">
        <f>SUM(BD73:BD75)</f>
        <v>0</v>
      </c>
      <c r="BE76" s="321">
        <f>SUM(BE73:BE75)</f>
        <v>0</v>
      </c>
    </row>
    <row r="77" spans="1:15" ht="12.75">
      <c r="A77" s="282" t="s">
        <v>97</v>
      </c>
      <c r="B77" s="283" t="s">
        <v>197</v>
      </c>
      <c r="C77" s="284" t="s">
        <v>198</v>
      </c>
      <c r="D77" s="285"/>
      <c r="E77" s="286"/>
      <c r="F77" s="286"/>
      <c r="G77" s="287"/>
      <c r="H77" s="288"/>
      <c r="I77" s="289"/>
      <c r="J77" s="290"/>
      <c r="K77" s="291"/>
      <c r="O77" s="292">
        <v>1</v>
      </c>
    </row>
    <row r="78" spans="1:80" ht="12.75">
      <c r="A78" s="293">
        <v>22</v>
      </c>
      <c r="B78" s="294" t="s">
        <v>200</v>
      </c>
      <c r="C78" s="295" t="s">
        <v>201</v>
      </c>
      <c r="D78" s="296" t="s">
        <v>202</v>
      </c>
      <c r="E78" s="297">
        <v>31.258</v>
      </c>
      <c r="F78" s="297">
        <v>0</v>
      </c>
      <c r="G78" s="298">
        <f>E78*F78</f>
        <v>0</v>
      </c>
      <c r="H78" s="299">
        <v>0</v>
      </c>
      <c r="I78" s="300">
        <f>E78*H78</f>
        <v>0</v>
      </c>
      <c r="J78" s="299">
        <v>-1</v>
      </c>
      <c r="K78" s="300">
        <f>E78*J78</f>
        <v>-31.258</v>
      </c>
      <c r="O78" s="292">
        <v>2</v>
      </c>
      <c r="AA78" s="261">
        <v>1</v>
      </c>
      <c r="AB78" s="261">
        <v>1</v>
      </c>
      <c r="AC78" s="261">
        <v>1</v>
      </c>
      <c r="AZ78" s="261">
        <v>1</v>
      </c>
      <c r="BA78" s="261">
        <f>IF(AZ78=1,G78,0)</f>
        <v>0</v>
      </c>
      <c r="BB78" s="261">
        <f>IF(AZ78=2,G78,0)</f>
        <v>0</v>
      </c>
      <c r="BC78" s="261">
        <f>IF(AZ78=3,G78,0)</f>
        <v>0</v>
      </c>
      <c r="BD78" s="261">
        <f>IF(AZ78=4,G78,0)</f>
        <v>0</v>
      </c>
      <c r="BE78" s="261">
        <f>IF(AZ78=5,G78,0)</f>
        <v>0</v>
      </c>
      <c r="CA78" s="292">
        <v>1</v>
      </c>
      <c r="CB78" s="292">
        <v>1</v>
      </c>
    </row>
    <row r="79" spans="1:15" ht="12.75">
      <c r="A79" s="301"/>
      <c r="B79" s="304"/>
      <c r="C79" s="305" t="s">
        <v>203</v>
      </c>
      <c r="D79" s="306"/>
      <c r="E79" s="307">
        <v>0</v>
      </c>
      <c r="F79" s="308"/>
      <c r="G79" s="309"/>
      <c r="H79" s="310"/>
      <c r="I79" s="302"/>
      <c r="J79" s="311"/>
      <c r="K79" s="302"/>
      <c r="M79" s="303" t="s">
        <v>203</v>
      </c>
      <c r="O79" s="292"/>
    </row>
    <row r="80" spans="1:15" ht="12.75">
      <c r="A80" s="301"/>
      <c r="B80" s="304"/>
      <c r="C80" s="305" t="s">
        <v>204</v>
      </c>
      <c r="D80" s="306"/>
      <c r="E80" s="307">
        <v>25.3</v>
      </c>
      <c r="F80" s="308"/>
      <c r="G80" s="309"/>
      <c r="H80" s="310"/>
      <c r="I80" s="302"/>
      <c r="J80" s="311"/>
      <c r="K80" s="302"/>
      <c r="M80" s="303" t="s">
        <v>204</v>
      </c>
      <c r="O80" s="292"/>
    </row>
    <row r="81" spans="1:15" ht="12.75">
      <c r="A81" s="301"/>
      <c r="B81" s="304"/>
      <c r="C81" s="305" t="s">
        <v>205</v>
      </c>
      <c r="D81" s="306"/>
      <c r="E81" s="307">
        <v>0</v>
      </c>
      <c r="F81" s="308"/>
      <c r="G81" s="309"/>
      <c r="H81" s="310"/>
      <c r="I81" s="302"/>
      <c r="J81" s="311"/>
      <c r="K81" s="302"/>
      <c r="M81" s="303" t="s">
        <v>205</v>
      </c>
      <c r="O81" s="292"/>
    </row>
    <row r="82" spans="1:15" ht="12.75">
      <c r="A82" s="301"/>
      <c r="B82" s="304"/>
      <c r="C82" s="305" t="s">
        <v>206</v>
      </c>
      <c r="D82" s="306"/>
      <c r="E82" s="307">
        <v>5.958</v>
      </c>
      <c r="F82" s="308"/>
      <c r="G82" s="309"/>
      <c r="H82" s="310"/>
      <c r="I82" s="302"/>
      <c r="J82" s="311"/>
      <c r="K82" s="302"/>
      <c r="M82" s="303" t="s">
        <v>206</v>
      </c>
      <c r="O82" s="292"/>
    </row>
    <row r="83" spans="1:57" ht="12.75">
      <c r="A83" s="312"/>
      <c r="B83" s="313" t="s">
        <v>100</v>
      </c>
      <c r="C83" s="314" t="s">
        <v>199</v>
      </c>
      <c r="D83" s="315"/>
      <c r="E83" s="316"/>
      <c r="F83" s="317"/>
      <c r="G83" s="318">
        <f>SUM(G77:G82)</f>
        <v>0</v>
      </c>
      <c r="H83" s="319"/>
      <c r="I83" s="320">
        <f>SUM(I77:I82)</f>
        <v>0</v>
      </c>
      <c r="J83" s="319"/>
      <c r="K83" s="320">
        <f>SUM(K77:K82)</f>
        <v>-31.258</v>
      </c>
      <c r="O83" s="292">
        <v>4</v>
      </c>
      <c r="BA83" s="321">
        <f>SUM(BA77:BA82)</f>
        <v>0</v>
      </c>
      <c r="BB83" s="321">
        <f>SUM(BB77:BB82)</f>
        <v>0</v>
      </c>
      <c r="BC83" s="321">
        <f>SUM(BC77:BC82)</f>
        <v>0</v>
      </c>
      <c r="BD83" s="321">
        <f>SUM(BD77:BD82)</f>
        <v>0</v>
      </c>
      <c r="BE83" s="321">
        <f>SUM(BE77:BE82)</f>
        <v>0</v>
      </c>
    </row>
    <row r="84" spans="1:15" ht="12.75">
      <c r="A84" s="282" t="s">
        <v>97</v>
      </c>
      <c r="B84" s="283" t="s">
        <v>207</v>
      </c>
      <c r="C84" s="284" t="s">
        <v>208</v>
      </c>
      <c r="D84" s="285"/>
      <c r="E84" s="286"/>
      <c r="F84" s="286"/>
      <c r="G84" s="287"/>
      <c r="H84" s="288"/>
      <c r="I84" s="289"/>
      <c r="J84" s="290"/>
      <c r="K84" s="291"/>
      <c r="O84" s="292">
        <v>1</v>
      </c>
    </row>
    <row r="85" spans="1:80" ht="12.75">
      <c r="A85" s="293">
        <v>23</v>
      </c>
      <c r="B85" s="294" t="s">
        <v>210</v>
      </c>
      <c r="C85" s="295" t="s">
        <v>211</v>
      </c>
      <c r="D85" s="296" t="s">
        <v>202</v>
      </c>
      <c r="E85" s="297">
        <v>18.965624525</v>
      </c>
      <c r="F85" s="297">
        <v>0</v>
      </c>
      <c r="G85" s="298">
        <f>E85*F85</f>
        <v>0</v>
      </c>
      <c r="H85" s="299">
        <v>0</v>
      </c>
      <c r="I85" s="300">
        <f>E85*H85</f>
        <v>0</v>
      </c>
      <c r="J85" s="299"/>
      <c r="K85" s="300">
        <f>E85*J85</f>
        <v>0</v>
      </c>
      <c r="O85" s="292">
        <v>2</v>
      </c>
      <c r="AA85" s="261">
        <v>7</v>
      </c>
      <c r="AB85" s="261">
        <v>1</v>
      </c>
      <c r="AC85" s="261">
        <v>2</v>
      </c>
      <c r="AZ85" s="261">
        <v>1</v>
      </c>
      <c r="BA85" s="261">
        <f>IF(AZ85=1,G85,0)</f>
        <v>0</v>
      </c>
      <c r="BB85" s="261">
        <f>IF(AZ85=2,G85,0)</f>
        <v>0</v>
      </c>
      <c r="BC85" s="261">
        <f>IF(AZ85=3,G85,0)</f>
        <v>0</v>
      </c>
      <c r="BD85" s="261">
        <f>IF(AZ85=4,G85,0)</f>
        <v>0</v>
      </c>
      <c r="BE85" s="261">
        <f>IF(AZ85=5,G85,0)</f>
        <v>0</v>
      </c>
      <c r="CA85" s="292">
        <v>7</v>
      </c>
      <c r="CB85" s="292">
        <v>1</v>
      </c>
    </row>
    <row r="86" spans="1:57" ht="12.75">
      <c r="A86" s="312"/>
      <c r="B86" s="313" t="s">
        <v>100</v>
      </c>
      <c r="C86" s="314" t="s">
        <v>209</v>
      </c>
      <c r="D86" s="315"/>
      <c r="E86" s="316"/>
      <c r="F86" s="317"/>
      <c r="G86" s="318">
        <f>SUM(G84:G85)</f>
        <v>0</v>
      </c>
      <c r="H86" s="319"/>
      <c r="I86" s="320">
        <f>SUM(I84:I85)</f>
        <v>0</v>
      </c>
      <c r="J86" s="319"/>
      <c r="K86" s="320">
        <f>SUM(K84:K85)</f>
        <v>0</v>
      </c>
      <c r="O86" s="292">
        <v>4</v>
      </c>
      <c r="BA86" s="321">
        <f>SUM(BA84:BA85)</f>
        <v>0</v>
      </c>
      <c r="BB86" s="321">
        <f>SUM(BB84:BB85)</f>
        <v>0</v>
      </c>
      <c r="BC86" s="321">
        <f>SUM(BC84:BC85)</f>
        <v>0</v>
      </c>
      <c r="BD86" s="321">
        <f>SUM(BD84:BD85)</f>
        <v>0</v>
      </c>
      <c r="BE86" s="321">
        <f>SUM(BE84:BE85)</f>
        <v>0</v>
      </c>
    </row>
    <row r="87" spans="1:15" ht="12.75">
      <c r="A87" s="282" t="s">
        <v>97</v>
      </c>
      <c r="B87" s="283" t="s">
        <v>212</v>
      </c>
      <c r="C87" s="284" t="s">
        <v>213</v>
      </c>
      <c r="D87" s="285"/>
      <c r="E87" s="286"/>
      <c r="F87" s="286"/>
      <c r="G87" s="287"/>
      <c r="H87" s="288"/>
      <c r="I87" s="289"/>
      <c r="J87" s="290"/>
      <c r="K87" s="291"/>
      <c r="O87" s="292">
        <v>1</v>
      </c>
    </row>
    <row r="88" spans="1:80" ht="12.75">
      <c r="A88" s="293">
        <v>24</v>
      </c>
      <c r="B88" s="294" t="s">
        <v>215</v>
      </c>
      <c r="C88" s="295" t="s">
        <v>216</v>
      </c>
      <c r="D88" s="296" t="s">
        <v>142</v>
      </c>
      <c r="E88" s="297">
        <v>1302.141</v>
      </c>
      <c r="F88" s="297">
        <v>0</v>
      </c>
      <c r="G88" s="298">
        <f>E88*F88</f>
        <v>0</v>
      </c>
      <c r="H88" s="299">
        <v>0</v>
      </c>
      <c r="I88" s="300">
        <f>E88*H88</f>
        <v>0</v>
      </c>
      <c r="J88" s="299">
        <v>-0.014</v>
      </c>
      <c r="K88" s="300">
        <f>E88*J88</f>
        <v>-18.229974000000002</v>
      </c>
      <c r="O88" s="292">
        <v>2</v>
      </c>
      <c r="AA88" s="261">
        <v>1</v>
      </c>
      <c r="AB88" s="261">
        <v>7</v>
      </c>
      <c r="AC88" s="261">
        <v>7</v>
      </c>
      <c r="AZ88" s="261">
        <v>2</v>
      </c>
      <c r="BA88" s="261">
        <f>IF(AZ88=1,G88,0)</f>
        <v>0</v>
      </c>
      <c r="BB88" s="261">
        <f>IF(AZ88=2,G88,0)</f>
        <v>0</v>
      </c>
      <c r="BC88" s="261">
        <f>IF(AZ88=3,G88,0)</f>
        <v>0</v>
      </c>
      <c r="BD88" s="261">
        <f>IF(AZ88=4,G88,0)</f>
        <v>0</v>
      </c>
      <c r="BE88" s="261">
        <f>IF(AZ88=5,G88,0)</f>
        <v>0</v>
      </c>
      <c r="CA88" s="292">
        <v>1</v>
      </c>
      <c r="CB88" s="292">
        <v>7</v>
      </c>
    </row>
    <row r="89" spans="1:15" ht="12.75">
      <c r="A89" s="301"/>
      <c r="B89" s="304"/>
      <c r="C89" s="305" t="s">
        <v>217</v>
      </c>
      <c r="D89" s="306"/>
      <c r="E89" s="307">
        <v>0</v>
      </c>
      <c r="F89" s="308"/>
      <c r="G89" s="309"/>
      <c r="H89" s="310"/>
      <c r="I89" s="302"/>
      <c r="J89" s="311"/>
      <c r="K89" s="302"/>
      <c r="M89" s="303" t="s">
        <v>217</v>
      </c>
      <c r="O89" s="292"/>
    </row>
    <row r="90" spans="1:15" ht="12.75">
      <c r="A90" s="301"/>
      <c r="B90" s="304"/>
      <c r="C90" s="305" t="s">
        <v>218</v>
      </c>
      <c r="D90" s="306"/>
      <c r="E90" s="307">
        <v>1302.141</v>
      </c>
      <c r="F90" s="308"/>
      <c r="G90" s="309"/>
      <c r="H90" s="310"/>
      <c r="I90" s="302"/>
      <c r="J90" s="311"/>
      <c r="K90" s="302"/>
      <c r="M90" s="332">
        <v>1302141</v>
      </c>
      <c r="O90" s="292"/>
    </row>
    <row r="91" spans="1:80" ht="12.75">
      <c r="A91" s="293">
        <v>25</v>
      </c>
      <c r="B91" s="294" t="s">
        <v>219</v>
      </c>
      <c r="C91" s="295" t="s">
        <v>220</v>
      </c>
      <c r="D91" s="296" t="s">
        <v>115</v>
      </c>
      <c r="E91" s="297">
        <v>1353.089</v>
      </c>
      <c r="F91" s="297">
        <v>0</v>
      </c>
      <c r="G91" s="298">
        <f>E91*F91</f>
        <v>0</v>
      </c>
      <c r="H91" s="299">
        <v>0</v>
      </c>
      <c r="I91" s="300">
        <f>E91*H91</f>
        <v>0</v>
      </c>
      <c r="J91" s="299">
        <v>-0.005</v>
      </c>
      <c r="K91" s="300">
        <f>E91*J91</f>
        <v>-6.765445</v>
      </c>
      <c r="O91" s="292">
        <v>2</v>
      </c>
      <c r="AA91" s="261">
        <v>1</v>
      </c>
      <c r="AB91" s="261">
        <v>7</v>
      </c>
      <c r="AC91" s="261">
        <v>7</v>
      </c>
      <c r="AZ91" s="261">
        <v>2</v>
      </c>
      <c r="BA91" s="261">
        <f>IF(AZ91=1,G91,0)</f>
        <v>0</v>
      </c>
      <c r="BB91" s="261">
        <f>IF(AZ91=2,G91,0)</f>
        <v>0</v>
      </c>
      <c r="BC91" s="261">
        <f>IF(AZ91=3,G91,0)</f>
        <v>0</v>
      </c>
      <c r="BD91" s="261">
        <f>IF(AZ91=4,G91,0)</f>
        <v>0</v>
      </c>
      <c r="BE91" s="261">
        <f>IF(AZ91=5,G91,0)</f>
        <v>0</v>
      </c>
      <c r="CA91" s="292">
        <v>1</v>
      </c>
      <c r="CB91" s="292">
        <v>7</v>
      </c>
    </row>
    <row r="92" spans="1:15" ht="12.75">
      <c r="A92" s="301"/>
      <c r="B92" s="304"/>
      <c r="C92" s="305" t="s">
        <v>221</v>
      </c>
      <c r="D92" s="306"/>
      <c r="E92" s="307">
        <v>0</v>
      </c>
      <c r="F92" s="308"/>
      <c r="G92" s="309"/>
      <c r="H92" s="310"/>
      <c r="I92" s="302"/>
      <c r="J92" s="311"/>
      <c r="K92" s="302"/>
      <c r="M92" s="303" t="s">
        <v>221</v>
      </c>
      <c r="O92" s="292"/>
    </row>
    <row r="93" spans="1:15" ht="12.75">
      <c r="A93" s="301"/>
      <c r="B93" s="304"/>
      <c r="C93" s="305" t="s">
        <v>222</v>
      </c>
      <c r="D93" s="306"/>
      <c r="E93" s="307">
        <v>1353.089</v>
      </c>
      <c r="F93" s="308"/>
      <c r="G93" s="309"/>
      <c r="H93" s="310"/>
      <c r="I93" s="302"/>
      <c r="J93" s="311"/>
      <c r="K93" s="302"/>
      <c r="M93" s="332">
        <v>1353089</v>
      </c>
      <c r="O93" s="292"/>
    </row>
    <row r="94" spans="1:80" ht="12.75">
      <c r="A94" s="293">
        <v>26</v>
      </c>
      <c r="B94" s="294" t="s">
        <v>223</v>
      </c>
      <c r="C94" s="295" t="s">
        <v>224</v>
      </c>
      <c r="D94" s="296" t="s">
        <v>12</v>
      </c>
      <c r="E94" s="297"/>
      <c r="F94" s="297">
        <v>0</v>
      </c>
      <c r="G94" s="298">
        <f>E94*F94</f>
        <v>0</v>
      </c>
      <c r="H94" s="299">
        <v>0</v>
      </c>
      <c r="I94" s="300">
        <f>E94*H94</f>
        <v>0</v>
      </c>
      <c r="J94" s="299"/>
      <c r="K94" s="300">
        <f>E94*J94</f>
        <v>0</v>
      </c>
      <c r="O94" s="292">
        <v>2</v>
      </c>
      <c r="AA94" s="261">
        <v>7</v>
      </c>
      <c r="AB94" s="261">
        <v>1002</v>
      </c>
      <c r="AC94" s="261">
        <v>5</v>
      </c>
      <c r="AZ94" s="261">
        <v>2</v>
      </c>
      <c r="BA94" s="261">
        <f>IF(AZ94=1,G94,0)</f>
        <v>0</v>
      </c>
      <c r="BB94" s="261">
        <f>IF(AZ94=2,G94,0)</f>
        <v>0</v>
      </c>
      <c r="BC94" s="261">
        <f>IF(AZ94=3,G94,0)</f>
        <v>0</v>
      </c>
      <c r="BD94" s="261">
        <f>IF(AZ94=4,G94,0)</f>
        <v>0</v>
      </c>
      <c r="BE94" s="261">
        <f>IF(AZ94=5,G94,0)</f>
        <v>0</v>
      </c>
      <c r="CA94" s="292">
        <v>7</v>
      </c>
      <c r="CB94" s="292">
        <v>1002</v>
      </c>
    </row>
    <row r="95" spans="1:57" ht="12.75">
      <c r="A95" s="312"/>
      <c r="B95" s="313" t="s">
        <v>100</v>
      </c>
      <c r="C95" s="314" t="s">
        <v>214</v>
      </c>
      <c r="D95" s="315"/>
      <c r="E95" s="316"/>
      <c r="F95" s="317"/>
      <c r="G95" s="318">
        <f>SUM(G87:G94)</f>
        <v>0</v>
      </c>
      <c r="H95" s="319"/>
      <c r="I95" s="320">
        <f>SUM(I87:I94)</f>
        <v>0</v>
      </c>
      <c r="J95" s="319"/>
      <c r="K95" s="320">
        <f>SUM(K87:K94)</f>
        <v>-24.995419000000002</v>
      </c>
      <c r="O95" s="292">
        <v>4</v>
      </c>
      <c r="BA95" s="321">
        <f>SUM(BA87:BA94)</f>
        <v>0</v>
      </c>
      <c r="BB95" s="321">
        <f>SUM(BB87:BB94)</f>
        <v>0</v>
      </c>
      <c r="BC95" s="321">
        <f>SUM(BC87:BC94)</f>
        <v>0</v>
      </c>
      <c r="BD95" s="321">
        <f>SUM(BD87:BD94)</f>
        <v>0</v>
      </c>
      <c r="BE95" s="321">
        <f>SUM(BE87:BE94)</f>
        <v>0</v>
      </c>
    </row>
    <row r="96" spans="1:15" ht="12.75">
      <c r="A96" s="282" t="s">
        <v>97</v>
      </c>
      <c r="B96" s="283" t="s">
        <v>225</v>
      </c>
      <c r="C96" s="284" t="s">
        <v>226</v>
      </c>
      <c r="D96" s="285"/>
      <c r="E96" s="286"/>
      <c r="F96" s="286"/>
      <c r="G96" s="287"/>
      <c r="H96" s="288"/>
      <c r="I96" s="289"/>
      <c r="J96" s="290"/>
      <c r="K96" s="291"/>
      <c r="O96" s="292">
        <v>1</v>
      </c>
    </row>
    <row r="97" spans="1:80" ht="12.75">
      <c r="A97" s="293">
        <v>27</v>
      </c>
      <c r="B97" s="294" t="s">
        <v>228</v>
      </c>
      <c r="C97" s="295" t="s">
        <v>229</v>
      </c>
      <c r="D97" s="296" t="s">
        <v>115</v>
      </c>
      <c r="E97" s="297">
        <v>8</v>
      </c>
      <c r="F97" s="297">
        <v>0</v>
      </c>
      <c r="G97" s="298">
        <f>E97*F97</f>
        <v>0</v>
      </c>
      <c r="H97" s="299">
        <v>0</v>
      </c>
      <c r="I97" s="300">
        <f>E97*H97</f>
        <v>0</v>
      </c>
      <c r="J97" s="299">
        <v>-0.00721</v>
      </c>
      <c r="K97" s="300">
        <f>E97*J97</f>
        <v>-0.05768</v>
      </c>
      <c r="O97" s="292">
        <v>2</v>
      </c>
      <c r="AA97" s="261">
        <v>1</v>
      </c>
      <c r="AB97" s="261">
        <v>7</v>
      </c>
      <c r="AC97" s="261">
        <v>7</v>
      </c>
      <c r="AZ97" s="261">
        <v>2</v>
      </c>
      <c r="BA97" s="261">
        <f>IF(AZ97=1,G97,0)</f>
        <v>0</v>
      </c>
      <c r="BB97" s="261">
        <f>IF(AZ97=2,G97,0)</f>
        <v>0</v>
      </c>
      <c r="BC97" s="261">
        <f>IF(AZ97=3,G97,0)</f>
        <v>0</v>
      </c>
      <c r="BD97" s="261">
        <f>IF(AZ97=4,G97,0)</f>
        <v>0</v>
      </c>
      <c r="BE97" s="261">
        <f>IF(AZ97=5,G97,0)</f>
        <v>0</v>
      </c>
      <c r="CA97" s="292">
        <v>1</v>
      </c>
      <c r="CB97" s="292">
        <v>7</v>
      </c>
    </row>
    <row r="98" spans="1:15" ht="12.75">
      <c r="A98" s="301"/>
      <c r="B98" s="304"/>
      <c r="C98" s="305" t="s">
        <v>230</v>
      </c>
      <c r="D98" s="306"/>
      <c r="E98" s="307">
        <v>0</v>
      </c>
      <c r="F98" s="308"/>
      <c r="G98" s="309"/>
      <c r="H98" s="310"/>
      <c r="I98" s="302"/>
      <c r="J98" s="311"/>
      <c r="K98" s="302"/>
      <c r="M98" s="303" t="s">
        <v>230</v>
      </c>
      <c r="O98" s="292"/>
    </row>
    <row r="99" spans="1:15" ht="12.75">
      <c r="A99" s="301"/>
      <c r="B99" s="304"/>
      <c r="C99" s="305" t="s">
        <v>231</v>
      </c>
      <c r="D99" s="306"/>
      <c r="E99" s="307">
        <v>8</v>
      </c>
      <c r="F99" s="308"/>
      <c r="G99" s="309"/>
      <c r="H99" s="310"/>
      <c r="I99" s="302"/>
      <c r="J99" s="311"/>
      <c r="K99" s="302"/>
      <c r="M99" s="303" t="s">
        <v>231</v>
      </c>
      <c r="O99" s="292"/>
    </row>
    <row r="100" spans="1:80" ht="12.75">
      <c r="A100" s="293">
        <v>28</v>
      </c>
      <c r="B100" s="294" t="s">
        <v>232</v>
      </c>
      <c r="C100" s="295" t="s">
        <v>233</v>
      </c>
      <c r="D100" s="296" t="s">
        <v>142</v>
      </c>
      <c r="E100" s="297">
        <v>159.6</v>
      </c>
      <c r="F100" s="297">
        <v>0</v>
      </c>
      <c r="G100" s="298">
        <f>E100*F100</f>
        <v>0</v>
      </c>
      <c r="H100" s="299">
        <v>0</v>
      </c>
      <c r="I100" s="300">
        <f>E100*H100</f>
        <v>0</v>
      </c>
      <c r="J100" s="299">
        <v>-0.00286</v>
      </c>
      <c r="K100" s="300">
        <f>E100*J100</f>
        <v>-0.45645600000000003</v>
      </c>
      <c r="O100" s="292">
        <v>2</v>
      </c>
      <c r="AA100" s="261">
        <v>1</v>
      </c>
      <c r="AB100" s="261">
        <v>7</v>
      </c>
      <c r="AC100" s="261">
        <v>7</v>
      </c>
      <c r="AZ100" s="261">
        <v>2</v>
      </c>
      <c r="BA100" s="261">
        <f>IF(AZ100=1,G100,0)</f>
        <v>0</v>
      </c>
      <c r="BB100" s="261">
        <f>IF(AZ100=2,G100,0)</f>
        <v>0</v>
      </c>
      <c r="BC100" s="261">
        <f>IF(AZ100=3,G100,0)</f>
        <v>0</v>
      </c>
      <c r="BD100" s="261">
        <f>IF(AZ100=4,G100,0)</f>
        <v>0</v>
      </c>
      <c r="BE100" s="261">
        <f>IF(AZ100=5,G100,0)</f>
        <v>0</v>
      </c>
      <c r="CA100" s="292">
        <v>1</v>
      </c>
      <c r="CB100" s="292">
        <v>7</v>
      </c>
    </row>
    <row r="101" spans="1:15" ht="12.75">
      <c r="A101" s="301"/>
      <c r="B101" s="304"/>
      <c r="C101" s="305" t="s">
        <v>234</v>
      </c>
      <c r="D101" s="306"/>
      <c r="E101" s="307">
        <v>146.6</v>
      </c>
      <c r="F101" s="308"/>
      <c r="G101" s="309"/>
      <c r="H101" s="310"/>
      <c r="I101" s="302"/>
      <c r="J101" s="311"/>
      <c r="K101" s="302"/>
      <c r="M101" s="303" t="s">
        <v>234</v>
      </c>
      <c r="O101" s="292"/>
    </row>
    <row r="102" spans="1:15" ht="12.75">
      <c r="A102" s="301"/>
      <c r="B102" s="304"/>
      <c r="C102" s="305" t="s">
        <v>235</v>
      </c>
      <c r="D102" s="306"/>
      <c r="E102" s="307">
        <v>13</v>
      </c>
      <c r="F102" s="308"/>
      <c r="G102" s="309"/>
      <c r="H102" s="310"/>
      <c r="I102" s="302"/>
      <c r="J102" s="311"/>
      <c r="K102" s="302"/>
      <c r="M102" s="303" t="s">
        <v>235</v>
      </c>
      <c r="O102" s="292"/>
    </row>
    <row r="103" spans="1:80" ht="12.75">
      <c r="A103" s="293">
        <v>29</v>
      </c>
      <c r="B103" s="294" t="s">
        <v>236</v>
      </c>
      <c r="C103" s="295" t="s">
        <v>237</v>
      </c>
      <c r="D103" s="296" t="s">
        <v>161</v>
      </c>
      <c r="E103" s="297">
        <v>10</v>
      </c>
      <c r="F103" s="297">
        <v>0</v>
      </c>
      <c r="G103" s="298">
        <f>E103*F103</f>
        <v>0</v>
      </c>
      <c r="H103" s="299">
        <v>0</v>
      </c>
      <c r="I103" s="300">
        <f>E103*H103</f>
        <v>0</v>
      </c>
      <c r="J103" s="299">
        <v>-0.00115</v>
      </c>
      <c r="K103" s="300">
        <f>E103*J103</f>
        <v>-0.0115</v>
      </c>
      <c r="O103" s="292">
        <v>2</v>
      </c>
      <c r="AA103" s="261">
        <v>1</v>
      </c>
      <c r="AB103" s="261">
        <v>7</v>
      </c>
      <c r="AC103" s="261">
        <v>7</v>
      </c>
      <c r="AZ103" s="261">
        <v>2</v>
      </c>
      <c r="BA103" s="261">
        <f>IF(AZ103=1,G103,0)</f>
        <v>0</v>
      </c>
      <c r="BB103" s="261">
        <f>IF(AZ103=2,G103,0)</f>
        <v>0</v>
      </c>
      <c r="BC103" s="261">
        <f>IF(AZ103=3,G103,0)</f>
        <v>0</v>
      </c>
      <c r="BD103" s="261">
        <f>IF(AZ103=4,G103,0)</f>
        <v>0</v>
      </c>
      <c r="BE103" s="261">
        <f>IF(AZ103=5,G103,0)</f>
        <v>0</v>
      </c>
      <c r="CA103" s="292">
        <v>1</v>
      </c>
      <c r="CB103" s="292">
        <v>7</v>
      </c>
    </row>
    <row r="104" spans="1:80" ht="12.75">
      <c r="A104" s="293">
        <v>30</v>
      </c>
      <c r="B104" s="294" t="s">
        <v>238</v>
      </c>
      <c r="C104" s="295" t="s">
        <v>239</v>
      </c>
      <c r="D104" s="296" t="s">
        <v>142</v>
      </c>
      <c r="E104" s="297">
        <v>42</v>
      </c>
      <c r="F104" s="297">
        <v>0</v>
      </c>
      <c r="G104" s="298">
        <f>E104*F104</f>
        <v>0</v>
      </c>
      <c r="H104" s="299">
        <v>0</v>
      </c>
      <c r="I104" s="300">
        <f>E104*H104</f>
        <v>0</v>
      </c>
      <c r="J104" s="299">
        <v>-0.00192</v>
      </c>
      <c r="K104" s="300">
        <f>E104*J104</f>
        <v>-0.08064</v>
      </c>
      <c r="O104" s="292">
        <v>2</v>
      </c>
      <c r="AA104" s="261">
        <v>1</v>
      </c>
      <c r="AB104" s="261">
        <v>7</v>
      </c>
      <c r="AC104" s="261">
        <v>7</v>
      </c>
      <c r="AZ104" s="261">
        <v>2</v>
      </c>
      <c r="BA104" s="261">
        <f>IF(AZ104=1,G104,0)</f>
        <v>0</v>
      </c>
      <c r="BB104" s="261">
        <f>IF(AZ104=2,G104,0)</f>
        <v>0</v>
      </c>
      <c r="BC104" s="261">
        <f>IF(AZ104=3,G104,0)</f>
        <v>0</v>
      </c>
      <c r="BD104" s="261">
        <f>IF(AZ104=4,G104,0)</f>
        <v>0</v>
      </c>
      <c r="BE104" s="261">
        <f>IF(AZ104=5,G104,0)</f>
        <v>0</v>
      </c>
      <c r="CA104" s="292">
        <v>1</v>
      </c>
      <c r="CB104" s="292">
        <v>7</v>
      </c>
    </row>
    <row r="105" spans="1:15" ht="12.75">
      <c r="A105" s="301"/>
      <c r="B105" s="304"/>
      <c r="C105" s="305" t="s">
        <v>240</v>
      </c>
      <c r="D105" s="306"/>
      <c r="E105" s="307">
        <v>42</v>
      </c>
      <c r="F105" s="308"/>
      <c r="G105" s="309"/>
      <c r="H105" s="310"/>
      <c r="I105" s="302"/>
      <c r="J105" s="311"/>
      <c r="K105" s="302"/>
      <c r="M105" s="303" t="s">
        <v>240</v>
      </c>
      <c r="O105" s="292"/>
    </row>
    <row r="106" spans="1:80" ht="12.75">
      <c r="A106" s="293">
        <v>31</v>
      </c>
      <c r="B106" s="294" t="s">
        <v>241</v>
      </c>
      <c r="C106" s="295" t="s">
        <v>242</v>
      </c>
      <c r="D106" s="296" t="s">
        <v>142</v>
      </c>
      <c r="E106" s="297">
        <v>35</v>
      </c>
      <c r="F106" s="297">
        <v>0</v>
      </c>
      <c r="G106" s="298">
        <f>E106*F106</f>
        <v>0</v>
      </c>
      <c r="H106" s="299">
        <v>0</v>
      </c>
      <c r="I106" s="300">
        <f>E106*H106</f>
        <v>0</v>
      </c>
      <c r="J106" s="299">
        <v>-0.00175</v>
      </c>
      <c r="K106" s="300">
        <f>E106*J106</f>
        <v>-0.06125</v>
      </c>
      <c r="O106" s="292">
        <v>2</v>
      </c>
      <c r="AA106" s="261">
        <v>1</v>
      </c>
      <c r="AB106" s="261">
        <v>7</v>
      </c>
      <c r="AC106" s="261">
        <v>7</v>
      </c>
      <c r="AZ106" s="261">
        <v>2</v>
      </c>
      <c r="BA106" s="261">
        <f>IF(AZ106=1,G106,0)</f>
        <v>0</v>
      </c>
      <c r="BB106" s="261">
        <f>IF(AZ106=2,G106,0)</f>
        <v>0</v>
      </c>
      <c r="BC106" s="261">
        <f>IF(AZ106=3,G106,0)</f>
        <v>0</v>
      </c>
      <c r="BD106" s="261">
        <f>IF(AZ106=4,G106,0)</f>
        <v>0</v>
      </c>
      <c r="BE106" s="261">
        <f>IF(AZ106=5,G106,0)</f>
        <v>0</v>
      </c>
      <c r="CA106" s="292">
        <v>1</v>
      </c>
      <c r="CB106" s="292">
        <v>7</v>
      </c>
    </row>
    <row r="107" spans="1:15" ht="12.75">
      <c r="A107" s="301"/>
      <c r="B107" s="304"/>
      <c r="C107" s="305" t="s">
        <v>243</v>
      </c>
      <c r="D107" s="306"/>
      <c r="E107" s="307">
        <v>35</v>
      </c>
      <c r="F107" s="308"/>
      <c r="G107" s="309"/>
      <c r="H107" s="310"/>
      <c r="I107" s="302"/>
      <c r="J107" s="311"/>
      <c r="K107" s="302"/>
      <c r="M107" s="303" t="s">
        <v>243</v>
      </c>
      <c r="O107" s="292"/>
    </row>
    <row r="108" spans="1:80" ht="12.75">
      <c r="A108" s="293">
        <v>32</v>
      </c>
      <c r="B108" s="294" t="s">
        <v>244</v>
      </c>
      <c r="C108" s="295" t="s">
        <v>245</v>
      </c>
      <c r="D108" s="296" t="s">
        <v>142</v>
      </c>
      <c r="E108" s="297">
        <v>55</v>
      </c>
      <c r="F108" s="297">
        <v>0</v>
      </c>
      <c r="G108" s="298">
        <f>E108*F108</f>
        <v>0</v>
      </c>
      <c r="H108" s="299">
        <v>0</v>
      </c>
      <c r="I108" s="300">
        <f>E108*H108</f>
        <v>0</v>
      </c>
      <c r="J108" s="299">
        <v>-0.00285</v>
      </c>
      <c r="K108" s="300">
        <f>E108*J108</f>
        <v>-0.15675</v>
      </c>
      <c r="O108" s="292">
        <v>2</v>
      </c>
      <c r="AA108" s="261">
        <v>1</v>
      </c>
      <c r="AB108" s="261">
        <v>7</v>
      </c>
      <c r="AC108" s="261">
        <v>7</v>
      </c>
      <c r="AZ108" s="261">
        <v>2</v>
      </c>
      <c r="BA108" s="261">
        <f>IF(AZ108=1,G108,0)</f>
        <v>0</v>
      </c>
      <c r="BB108" s="261">
        <f>IF(AZ108=2,G108,0)</f>
        <v>0</v>
      </c>
      <c r="BC108" s="261">
        <f>IF(AZ108=3,G108,0)</f>
        <v>0</v>
      </c>
      <c r="BD108" s="261">
        <f>IF(AZ108=4,G108,0)</f>
        <v>0</v>
      </c>
      <c r="BE108" s="261">
        <f>IF(AZ108=5,G108,0)</f>
        <v>0</v>
      </c>
      <c r="CA108" s="292">
        <v>1</v>
      </c>
      <c r="CB108" s="292">
        <v>7</v>
      </c>
    </row>
    <row r="109" spans="1:15" ht="12.75">
      <c r="A109" s="301"/>
      <c r="B109" s="304"/>
      <c r="C109" s="305" t="s">
        <v>246</v>
      </c>
      <c r="D109" s="306"/>
      <c r="E109" s="307">
        <v>55</v>
      </c>
      <c r="F109" s="308"/>
      <c r="G109" s="309"/>
      <c r="H109" s="310"/>
      <c r="I109" s="302"/>
      <c r="J109" s="311"/>
      <c r="K109" s="302"/>
      <c r="M109" s="303" t="s">
        <v>246</v>
      </c>
      <c r="O109" s="292"/>
    </row>
    <row r="110" spans="1:80" ht="12.75">
      <c r="A110" s="293">
        <v>33</v>
      </c>
      <c r="B110" s="294" t="s">
        <v>247</v>
      </c>
      <c r="C110" s="295" t="s">
        <v>248</v>
      </c>
      <c r="D110" s="296" t="s">
        <v>12</v>
      </c>
      <c r="E110" s="297"/>
      <c r="F110" s="297">
        <v>0</v>
      </c>
      <c r="G110" s="298">
        <f>E110*F110</f>
        <v>0</v>
      </c>
      <c r="H110" s="299">
        <v>0</v>
      </c>
      <c r="I110" s="300">
        <f>E110*H110</f>
        <v>0</v>
      </c>
      <c r="J110" s="299"/>
      <c r="K110" s="300">
        <f>E110*J110</f>
        <v>0</v>
      </c>
      <c r="O110" s="292">
        <v>2</v>
      </c>
      <c r="AA110" s="261">
        <v>7</v>
      </c>
      <c r="AB110" s="261">
        <v>1002</v>
      </c>
      <c r="AC110" s="261">
        <v>5</v>
      </c>
      <c r="AZ110" s="261">
        <v>2</v>
      </c>
      <c r="BA110" s="261">
        <f>IF(AZ110=1,G110,0)</f>
        <v>0</v>
      </c>
      <c r="BB110" s="261">
        <f>IF(AZ110=2,G110,0)</f>
        <v>0</v>
      </c>
      <c r="BC110" s="261">
        <f>IF(AZ110=3,G110,0)</f>
        <v>0</v>
      </c>
      <c r="BD110" s="261">
        <f>IF(AZ110=4,G110,0)</f>
        <v>0</v>
      </c>
      <c r="BE110" s="261">
        <f>IF(AZ110=5,G110,0)</f>
        <v>0</v>
      </c>
      <c r="CA110" s="292">
        <v>7</v>
      </c>
      <c r="CB110" s="292">
        <v>1002</v>
      </c>
    </row>
    <row r="111" spans="1:57" ht="12.75">
      <c r="A111" s="312"/>
      <c r="B111" s="313" t="s">
        <v>100</v>
      </c>
      <c r="C111" s="314" t="s">
        <v>227</v>
      </c>
      <c r="D111" s="315"/>
      <c r="E111" s="316"/>
      <c r="F111" s="317"/>
      <c r="G111" s="318">
        <f>SUM(G96:G110)</f>
        <v>0</v>
      </c>
      <c r="H111" s="319"/>
      <c r="I111" s="320">
        <f>SUM(I96:I110)</f>
        <v>0</v>
      </c>
      <c r="J111" s="319"/>
      <c r="K111" s="320">
        <f>SUM(K96:K110)</f>
        <v>-0.824276</v>
      </c>
      <c r="O111" s="292">
        <v>4</v>
      </c>
      <c r="BA111" s="321">
        <f>SUM(BA96:BA110)</f>
        <v>0</v>
      </c>
      <c r="BB111" s="321">
        <f>SUM(BB96:BB110)</f>
        <v>0</v>
      </c>
      <c r="BC111" s="321">
        <f>SUM(BC96:BC110)</f>
        <v>0</v>
      </c>
      <c r="BD111" s="321">
        <f>SUM(BD96:BD110)</f>
        <v>0</v>
      </c>
      <c r="BE111" s="321">
        <f>SUM(BE96:BE110)</f>
        <v>0</v>
      </c>
    </row>
    <row r="112" spans="1:15" ht="12.75">
      <c r="A112" s="282" t="s">
        <v>97</v>
      </c>
      <c r="B112" s="283" t="s">
        <v>249</v>
      </c>
      <c r="C112" s="284" t="s">
        <v>250</v>
      </c>
      <c r="D112" s="285"/>
      <c r="E112" s="286"/>
      <c r="F112" s="286"/>
      <c r="G112" s="287"/>
      <c r="H112" s="288"/>
      <c r="I112" s="289"/>
      <c r="J112" s="290"/>
      <c r="K112" s="291"/>
      <c r="O112" s="292">
        <v>1</v>
      </c>
    </row>
    <row r="113" spans="1:80" ht="12.75">
      <c r="A113" s="293">
        <v>34</v>
      </c>
      <c r="B113" s="294" t="s">
        <v>252</v>
      </c>
      <c r="C113" s="295" t="s">
        <v>253</v>
      </c>
      <c r="D113" s="296" t="s">
        <v>115</v>
      </c>
      <c r="E113" s="297">
        <v>1353.089</v>
      </c>
      <c r="F113" s="297">
        <v>0</v>
      </c>
      <c r="G113" s="298">
        <f>E113*F113</f>
        <v>0</v>
      </c>
      <c r="H113" s="299">
        <v>0</v>
      </c>
      <c r="I113" s="300">
        <f>E113*H113</f>
        <v>0</v>
      </c>
      <c r="J113" s="299">
        <v>-0.042</v>
      </c>
      <c r="K113" s="300">
        <f>E113*J113</f>
        <v>-56.829738</v>
      </c>
      <c r="O113" s="292">
        <v>2</v>
      </c>
      <c r="AA113" s="261">
        <v>1</v>
      </c>
      <c r="AB113" s="261">
        <v>7</v>
      </c>
      <c r="AC113" s="261">
        <v>7</v>
      </c>
      <c r="AZ113" s="261">
        <v>2</v>
      </c>
      <c r="BA113" s="261">
        <f>IF(AZ113=1,G113,0)</f>
        <v>0</v>
      </c>
      <c r="BB113" s="261">
        <f>IF(AZ113=2,G113,0)</f>
        <v>0</v>
      </c>
      <c r="BC113" s="261">
        <f>IF(AZ113=3,G113,0)</f>
        <v>0</v>
      </c>
      <c r="BD113" s="261">
        <f>IF(AZ113=4,G113,0)</f>
        <v>0</v>
      </c>
      <c r="BE113" s="261">
        <f>IF(AZ113=5,G113,0)</f>
        <v>0</v>
      </c>
      <c r="CA113" s="292">
        <v>1</v>
      </c>
      <c r="CB113" s="292">
        <v>7</v>
      </c>
    </row>
    <row r="114" spans="1:15" ht="12.75">
      <c r="A114" s="301"/>
      <c r="B114" s="304"/>
      <c r="C114" s="305" t="s">
        <v>254</v>
      </c>
      <c r="D114" s="306"/>
      <c r="E114" s="307">
        <v>0</v>
      </c>
      <c r="F114" s="308"/>
      <c r="G114" s="309"/>
      <c r="H114" s="310"/>
      <c r="I114" s="302"/>
      <c r="J114" s="311"/>
      <c r="K114" s="302"/>
      <c r="M114" s="303" t="s">
        <v>254</v>
      </c>
      <c r="O114" s="292"/>
    </row>
    <row r="115" spans="1:15" ht="12.75">
      <c r="A115" s="301"/>
      <c r="B115" s="304"/>
      <c r="C115" s="305" t="s">
        <v>222</v>
      </c>
      <c r="D115" s="306"/>
      <c r="E115" s="307">
        <v>1353.089</v>
      </c>
      <c r="F115" s="308"/>
      <c r="G115" s="309"/>
      <c r="H115" s="310"/>
      <c r="I115" s="302"/>
      <c r="J115" s="311"/>
      <c r="K115" s="302"/>
      <c r="M115" s="332">
        <v>1353089</v>
      </c>
      <c r="O115" s="292"/>
    </row>
    <row r="116" spans="1:80" ht="12.75">
      <c r="A116" s="293">
        <v>35</v>
      </c>
      <c r="B116" s="294" t="s">
        <v>255</v>
      </c>
      <c r="C116" s="295" t="s">
        <v>256</v>
      </c>
      <c r="D116" s="296" t="s">
        <v>142</v>
      </c>
      <c r="E116" s="297">
        <v>73.3</v>
      </c>
      <c r="F116" s="297">
        <v>0</v>
      </c>
      <c r="G116" s="298">
        <f>E116*F116</f>
        <v>0</v>
      </c>
      <c r="H116" s="299">
        <v>0</v>
      </c>
      <c r="I116" s="300">
        <f>E116*H116</f>
        <v>0</v>
      </c>
      <c r="J116" s="299">
        <v>-0.023</v>
      </c>
      <c r="K116" s="300">
        <f>E116*J116</f>
        <v>-1.6859</v>
      </c>
      <c r="O116" s="292">
        <v>2</v>
      </c>
      <c r="AA116" s="261">
        <v>1</v>
      </c>
      <c r="AB116" s="261">
        <v>7</v>
      </c>
      <c r="AC116" s="261">
        <v>7</v>
      </c>
      <c r="AZ116" s="261">
        <v>2</v>
      </c>
      <c r="BA116" s="261">
        <f>IF(AZ116=1,G116,0)</f>
        <v>0</v>
      </c>
      <c r="BB116" s="261">
        <f>IF(AZ116=2,G116,0)</f>
        <v>0</v>
      </c>
      <c r="BC116" s="261">
        <f>IF(AZ116=3,G116,0)</f>
        <v>0</v>
      </c>
      <c r="BD116" s="261">
        <f>IF(AZ116=4,G116,0)</f>
        <v>0</v>
      </c>
      <c r="BE116" s="261">
        <f>IF(AZ116=5,G116,0)</f>
        <v>0</v>
      </c>
      <c r="CA116" s="292">
        <v>1</v>
      </c>
      <c r="CB116" s="292">
        <v>7</v>
      </c>
    </row>
    <row r="117" spans="1:15" ht="12.75">
      <c r="A117" s="301"/>
      <c r="B117" s="304"/>
      <c r="C117" s="305" t="s">
        <v>257</v>
      </c>
      <c r="D117" s="306"/>
      <c r="E117" s="307">
        <v>0</v>
      </c>
      <c r="F117" s="308"/>
      <c r="G117" s="309"/>
      <c r="H117" s="310"/>
      <c r="I117" s="302"/>
      <c r="J117" s="311"/>
      <c r="K117" s="302"/>
      <c r="M117" s="303" t="s">
        <v>257</v>
      </c>
      <c r="O117" s="292"/>
    </row>
    <row r="118" spans="1:15" ht="12.75">
      <c r="A118" s="301"/>
      <c r="B118" s="304"/>
      <c r="C118" s="305" t="s">
        <v>258</v>
      </c>
      <c r="D118" s="306"/>
      <c r="E118" s="307">
        <v>73.3</v>
      </c>
      <c r="F118" s="308"/>
      <c r="G118" s="309"/>
      <c r="H118" s="310"/>
      <c r="I118" s="302"/>
      <c r="J118" s="311"/>
      <c r="K118" s="302"/>
      <c r="M118" s="303" t="s">
        <v>258</v>
      </c>
      <c r="O118" s="292"/>
    </row>
    <row r="119" spans="1:80" ht="12.75">
      <c r="A119" s="293">
        <v>36</v>
      </c>
      <c r="B119" s="294" t="s">
        <v>259</v>
      </c>
      <c r="C119" s="295" t="s">
        <v>260</v>
      </c>
      <c r="D119" s="296" t="s">
        <v>12</v>
      </c>
      <c r="E119" s="297"/>
      <c r="F119" s="297">
        <v>0</v>
      </c>
      <c r="G119" s="298">
        <f>E119*F119</f>
        <v>0</v>
      </c>
      <c r="H119" s="299">
        <v>0</v>
      </c>
      <c r="I119" s="300">
        <f>E119*H119</f>
        <v>0</v>
      </c>
      <c r="J119" s="299"/>
      <c r="K119" s="300">
        <f>E119*J119</f>
        <v>0</v>
      </c>
      <c r="O119" s="292">
        <v>2</v>
      </c>
      <c r="AA119" s="261">
        <v>7</v>
      </c>
      <c r="AB119" s="261">
        <v>1002</v>
      </c>
      <c r="AC119" s="261">
        <v>5</v>
      </c>
      <c r="AZ119" s="261">
        <v>2</v>
      </c>
      <c r="BA119" s="261">
        <f>IF(AZ119=1,G119,0)</f>
        <v>0</v>
      </c>
      <c r="BB119" s="261">
        <f>IF(AZ119=2,G119,0)</f>
        <v>0</v>
      </c>
      <c r="BC119" s="261">
        <f>IF(AZ119=3,G119,0)</f>
        <v>0</v>
      </c>
      <c r="BD119" s="261">
        <f>IF(AZ119=4,G119,0)</f>
        <v>0</v>
      </c>
      <c r="BE119" s="261">
        <f>IF(AZ119=5,G119,0)</f>
        <v>0</v>
      </c>
      <c r="CA119" s="292">
        <v>7</v>
      </c>
      <c r="CB119" s="292">
        <v>1002</v>
      </c>
    </row>
    <row r="120" spans="1:57" ht="12.75">
      <c r="A120" s="312"/>
      <c r="B120" s="313" t="s">
        <v>100</v>
      </c>
      <c r="C120" s="314" t="s">
        <v>251</v>
      </c>
      <c r="D120" s="315"/>
      <c r="E120" s="316"/>
      <c r="F120" s="317"/>
      <c r="G120" s="318">
        <f>SUM(G112:G119)</f>
        <v>0</v>
      </c>
      <c r="H120" s="319"/>
      <c r="I120" s="320">
        <f>SUM(I112:I119)</f>
        <v>0</v>
      </c>
      <c r="J120" s="319"/>
      <c r="K120" s="320">
        <f>SUM(K112:K119)</f>
        <v>-58.515637999999996</v>
      </c>
      <c r="O120" s="292">
        <v>4</v>
      </c>
      <c r="BA120" s="321">
        <f>SUM(BA112:BA119)</f>
        <v>0</v>
      </c>
      <c r="BB120" s="321">
        <f>SUM(BB112:BB119)</f>
        <v>0</v>
      </c>
      <c r="BC120" s="321">
        <f>SUM(BC112:BC119)</f>
        <v>0</v>
      </c>
      <c r="BD120" s="321">
        <f>SUM(BD112:BD119)</f>
        <v>0</v>
      </c>
      <c r="BE120" s="321">
        <f>SUM(BE112:BE119)</f>
        <v>0</v>
      </c>
    </row>
    <row r="121" spans="1:15" ht="12.75">
      <c r="A121" s="282" t="s">
        <v>97</v>
      </c>
      <c r="B121" s="283" t="s">
        <v>261</v>
      </c>
      <c r="C121" s="284" t="s">
        <v>262</v>
      </c>
      <c r="D121" s="285"/>
      <c r="E121" s="286"/>
      <c r="F121" s="286"/>
      <c r="G121" s="287"/>
      <c r="H121" s="288"/>
      <c r="I121" s="289"/>
      <c r="J121" s="290"/>
      <c r="K121" s="291"/>
      <c r="O121" s="292">
        <v>1</v>
      </c>
    </row>
    <row r="122" spans="1:80" ht="12.75">
      <c r="A122" s="293">
        <v>37</v>
      </c>
      <c r="B122" s="294" t="s">
        <v>264</v>
      </c>
      <c r="C122" s="295" t="s">
        <v>265</v>
      </c>
      <c r="D122" s="296" t="s">
        <v>202</v>
      </c>
      <c r="E122" s="297">
        <v>2012.525349</v>
      </c>
      <c r="F122" s="297">
        <v>0</v>
      </c>
      <c r="G122" s="298">
        <f>E122*F122</f>
        <v>0</v>
      </c>
      <c r="H122" s="299">
        <v>0</v>
      </c>
      <c r="I122" s="300">
        <f>E122*H122</f>
        <v>0</v>
      </c>
      <c r="J122" s="299"/>
      <c r="K122" s="300">
        <f>E122*J122</f>
        <v>0</v>
      </c>
      <c r="O122" s="292">
        <v>2</v>
      </c>
      <c r="AA122" s="261">
        <v>8</v>
      </c>
      <c r="AB122" s="261">
        <v>0</v>
      </c>
      <c r="AC122" s="261">
        <v>3</v>
      </c>
      <c r="AZ122" s="261">
        <v>1</v>
      </c>
      <c r="BA122" s="261">
        <f>IF(AZ122=1,G122,0)</f>
        <v>0</v>
      </c>
      <c r="BB122" s="261">
        <f>IF(AZ122=2,G122,0)</f>
        <v>0</v>
      </c>
      <c r="BC122" s="261">
        <f>IF(AZ122=3,G122,0)</f>
        <v>0</v>
      </c>
      <c r="BD122" s="261">
        <f>IF(AZ122=4,G122,0)</f>
        <v>0</v>
      </c>
      <c r="BE122" s="261">
        <f>IF(AZ122=5,G122,0)</f>
        <v>0</v>
      </c>
      <c r="CA122" s="292">
        <v>8</v>
      </c>
      <c r="CB122" s="292">
        <v>0</v>
      </c>
    </row>
    <row r="123" spans="1:80" ht="22.5">
      <c r="A123" s="293">
        <v>38</v>
      </c>
      <c r="B123" s="294" t="s">
        <v>266</v>
      </c>
      <c r="C123" s="295" t="s">
        <v>267</v>
      </c>
      <c r="D123" s="296" t="s">
        <v>202</v>
      </c>
      <c r="E123" s="297">
        <v>18112.728141</v>
      </c>
      <c r="F123" s="297">
        <v>0</v>
      </c>
      <c r="G123" s="298">
        <f>E123*F123</f>
        <v>0</v>
      </c>
      <c r="H123" s="299">
        <v>0</v>
      </c>
      <c r="I123" s="300">
        <f>E123*H123</f>
        <v>0</v>
      </c>
      <c r="J123" s="299"/>
      <c r="K123" s="300">
        <f>E123*J123</f>
        <v>0</v>
      </c>
      <c r="O123" s="292">
        <v>2</v>
      </c>
      <c r="AA123" s="261">
        <v>8</v>
      </c>
      <c r="AB123" s="261">
        <v>0</v>
      </c>
      <c r="AC123" s="261">
        <v>3</v>
      </c>
      <c r="AZ123" s="261">
        <v>1</v>
      </c>
      <c r="BA123" s="261">
        <f>IF(AZ123=1,G123,0)</f>
        <v>0</v>
      </c>
      <c r="BB123" s="261">
        <f>IF(AZ123=2,G123,0)</f>
        <v>0</v>
      </c>
      <c r="BC123" s="261">
        <f>IF(AZ123=3,G123,0)</f>
        <v>0</v>
      </c>
      <c r="BD123" s="261">
        <f>IF(AZ123=4,G123,0)</f>
        <v>0</v>
      </c>
      <c r="BE123" s="261">
        <f>IF(AZ123=5,G123,0)</f>
        <v>0</v>
      </c>
      <c r="CA123" s="292">
        <v>8</v>
      </c>
      <c r="CB123" s="292">
        <v>0</v>
      </c>
    </row>
    <row r="124" spans="1:80" ht="12.75">
      <c r="A124" s="293">
        <v>39</v>
      </c>
      <c r="B124" s="294" t="s">
        <v>268</v>
      </c>
      <c r="C124" s="295" t="s">
        <v>269</v>
      </c>
      <c r="D124" s="296" t="s">
        <v>202</v>
      </c>
      <c r="E124" s="297">
        <v>2012.525349</v>
      </c>
      <c r="F124" s="297">
        <v>0</v>
      </c>
      <c r="G124" s="298">
        <f>E124*F124</f>
        <v>0</v>
      </c>
      <c r="H124" s="299">
        <v>0</v>
      </c>
      <c r="I124" s="300">
        <f>E124*H124</f>
        <v>0</v>
      </c>
      <c r="J124" s="299"/>
      <c r="K124" s="300">
        <f>E124*J124</f>
        <v>0</v>
      </c>
      <c r="O124" s="292">
        <v>2</v>
      </c>
      <c r="AA124" s="261">
        <v>8</v>
      </c>
      <c r="AB124" s="261">
        <v>0</v>
      </c>
      <c r="AC124" s="261">
        <v>3</v>
      </c>
      <c r="AZ124" s="261">
        <v>1</v>
      </c>
      <c r="BA124" s="261">
        <f>IF(AZ124=1,G124,0)</f>
        <v>0</v>
      </c>
      <c r="BB124" s="261">
        <f>IF(AZ124=2,G124,0)</f>
        <v>0</v>
      </c>
      <c r="BC124" s="261">
        <f>IF(AZ124=3,G124,0)</f>
        <v>0</v>
      </c>
      <c r="BD124" s="261">
        <f>IF(AZ124=4,G124,0)</f>
        <v>0</v>
      </c>
      <c r="BE124" s="261">
        <f>IF(AZ124=5,G124,0)</f>
        <v>0</v>
      </c>
      <c r="CA124" s="292">
        <v>8</v>
      </c>
      <c r="CB124" s="292">
        <v>0</v>
      </c>
    </row>
    <row r="125" spans="1:80" ht="12.75">
      <c r="A125" s="293">
        <v>40</v>
      </c>
      <c r="B125" s="294" t="s">
        <v>270</v>
      </c>
      <c r="C125" s="295" t="s">
        <v>271</v>
      </c>
      <c r="D125" s="296" t="s">
        <v>202</v>
      </c>
      <c r="E125" s="297">
        <v>8050.101396</v>
      </c>
      <c r="F125" s="297">
        <v>0</v>
      </c>
      <c r="G125" s="298">
        <f>E125*F125</f>
        <v>0</v>
      </c>
      <c r="H125" s="299">
        <v>0</v>
      </c>
      <c r="I125" s="300">
        <f>E125*H125</f>
        <v>0</v>
      </c>
      <c r="J125" s="299"/>
      <c r="K125" s="300">
        <f>E125*J125</f>
        <v>0</v>
      </c>
      <c r="O125" s="292">
        <v>2</v>
      </c>
      <c r="AA125" s="261">
        <v>8</v>
      </c>
      <c r="AB125" s="261">
        <v>0</v>
      </c>
      <c r="AC125" s="261">
        <v>3</v>
      </c>
      <c r="AZ125" s="261">
        <v>1</v>
      </c>
      <c r="BA125" s="261">
        <f>IF(AZ125=1,G125,0)</f>
        <v>0</v>
      </c>
      <c r="BB125" s="261">
        <f>IF(AZ125=2,G125,0)</f>
        <v>0</v>
      </c>
      <c r="BC125" s="261">
        <f>IF(AZ125=3,G125,0)</f>
        <v>0</v>
      </c>
      <c r="BD125" s="261">
        <f>IF(AZ125=4,G125,0)</f>
        <v>0</v>
      </c>
      <c r="BE125" s="261">
        <f>IF(AZ125=5,G125,0)</f>
        <v>0</v>
      </c>
      <c r="CA125" s="292">
        <v>8</v>
      </c>
      <c r="CB125" s="292">
        <v>0</v>
      </c>
    </row>
    <row r="126" spans="1:80" ht="12.75">
      <c r="A126" s="293">
        <v>41</v>
      </c>
      <c r="B126" s="294" t="s">
        <v>272</v>
      </c>
      <c r="C126" s="295" t="s">
        <v>273</v>
      </c>
      <c r="D126" s="296" t="s">
        <v>202</v>
      </c>
      <c r="E126" s="297">
        <v>2012.525349</v>
      </c>
      <c r="F126" s="297">
        <v>0</v>
      </c>
      <c r="G126" s="298">
        <f>E126*F126</f>
        <v>0</v>
      </c>
      <c r="H126" s="299">
        <v>0</v>
      </c>
      <c r="I126" s="300">
        <f>E126*H126</f>
        <v>0</v>
      </c>
      <c r="J126" s="299"/>
      <c r="K126" s="300">
        <f>E126*J126</f>
        <v>0</v>
      </c>
      <c r="O126" s="292">
        <v>2</v>
      </c>
      <c r="AA126" s="261">
        <v>8</v>
      </c>
      <c r="AB126" s="261">
        <v>0</v>
      </c>
      <c r="AC126" s="261">
        <v>3</v>
      </c>
      <c r="AZ126" s="261">
        <v>1</v>
      </c>
      <c r="BA126" s="261">
        <f>IF(AZ126=1,G126,0)</f>
        <v>0</v>
      </c>
      <c r="BB126" s="261">
        <f>IF(AZ126=2,G126,0)</f>
        <v>0</v>
      </c>
      <c r="BC126" s="261">
        <f>IF(AZ126=3,G126,0)</f>
        <v>0</v>
      </c>
      <c r="BD126" s="261">
        <f>IF(AZ126=4,G126,0)</f>
        <v>0</v>
      </c>
      <c r="BE126" s="261">
        <f>IF(AZ126=5,G126,0)</f>
        <v>0</v>
      </c>
      <c r="CA126" s="292">
        <v>8</v>
      </c>
      <c r="CB126" s="292">
        <v>0</v>
      </c>
    </row>
    <row r="127" spans="1:80" ht="22.5">
      <c r="A127" s="293">
        <v>42</v>
      </c>
      <c r="B127" s="294" t="s">
        <v>274</v>
      </c>
      <c r="C127" s="295" t="s">
        <v>275</v>
      </c>
      <c r="D127" s="296" t="s">
        <v>202</v>
      </c>
      <c r="E127" s="297">
        <v>2012.525349</v>
      </c>
      <c r="F127" s="297">
        <v>0</v>
      </c>
      <c r="G127" s="298">
        <f>E127*F127</f>
        <v>0</v>
      </c>
      <c r="H127" s="299">
        <v>0</v>
      </c>
      <c r="I127" s="300">
        <f>E127*H127</f>
        <v>0</v>
      </c>
      <c r="J127" s="299"/>
      <c r="K127" s="300">
        <f>E127*J127</f>
        <v>0</v>
      </c>
      <c r="O127" s="292">
        <v>2</v>
      </c>
      <c r="AA127" s="261">
        <v>8</v>
      </c>
      <c r="AB127" s="261">
        <v>0</v>
      </c>
      <c r="AC127" s="261">
        <v>3</v>
      </c>
      <c r="AZ127" s="261">
        <v>1</v>
      </c>
      <c r="BA127" s="261">
        <f>IF(AZ127=1,G127,0)</f>
        <v>0</v>
      </c>
      <c r="BB127" s="261">
        <f>IF(AZ127=2,G127,0)</f>
        <v>0</v>
      </c>
      <c r="BC127" s="261">
        <f>IF(AZ127=3,G127,0)</f>
        <v>0</v>
      </c>
      <c r="BD127" s="261">
        <f>IF(AZ127=4,G127,0)</f>
        <v>0</v>
      </c>
      <c r="BE127" s="261">
        <f>IF(AZ127=5,G127,0)</f>
        <v>0</v>
      </c>
      <c r="CA127" s="292">
        <v>8</v>
      </c>
      <c r="CB127" s="292">
        <v>0</v>
      </c>
    </row>
    <row r="128" spans="1:57" ht="12.75">
      <c r="A128" s="312"/>
      <c r="B128" s="313" t="s">
        <v>100</v>
      </c>
      <c r="C128" s="314" t="s">
        <v>263</v>
      </c>
      <c r="D128" s="315"/>
      <c r="E128" s="316"/>
      <c r="F128" s="317"/>
      <c r="G128" s="318">
        <f>SUM(G121:G127)</f>
        <v>0</v>
      </c>
      <c r="H128" s="319"/>
      <c r="I128" s="320">
        <f>SUM(I121:I127)</f>
        <v>0</v>
      </c>
      <c r="J128" s="319"/>
      <c r="K128" s="320">
        <f>SUM(K121:K127)</f>
        <v>0</v>
      </c>
      <c r="O128" s="292">
        <v>4</v>
      </c>
      <c r="BA128" s="321">
        <f>SUM(BA121:BA127)</f>
        <v>0</v>
      </c>
      <c r="BB128" s="321">
        <f>SUM(BB121:BB127)</f>
        <v>0</v>
      </c>
      <c r="BC128" s="321">
        <f>SUM(BC121:BC127)</f>
        <v>0</v>
      </c>
      <c r="BD128" s="321">
        <f>SUM(BD121:BD127)</f>
        <v>0</v>
      </c>
      <c r="BE128" s="321">
        <f>SUM(BE121:BE127)</f>
        <v>0</v>
      </c>
    </row>
    <row r="129" ht="12.75">
      <c r="E129" s="261"/>
    </row>
    <row r="130" ht="12.75">
      <c r="E130" s="261"/>
    </row>
    <row r="131" ht="12.75">
      <c r="E131" s="261"/>
    </row>
    <row r="132" ht="12.75">
      <c r="E132" s="261"/>
    </row>
    <row r="133" ht="12.75">
      <c r="E133" s="261"/>
    </row>
    <row r="134" ht="12.75">
      <c r="E134" s="261"/>
    </row>
    <row r="135" ht="12.75">
      <c r="E135" s="261"/>
    </row>
    <row r="136" ht="12.75">
      <c r="E136" s="261"/>
    </row>
    <row r="137" ht="12.75">
      <c r="E137" s="261"/>
    </row>
    <row r="138" ht="12.75">
      <c r="E138" s="261"/>
    </row>
    <row r="139" ht="12.75">
      <c r="E139" s="261"/>
    </row>
    <row r="140" ht="12.75">
      <c r="E140" s="261"/>
    </row>
    <row r="141" ht="12.75">
      <c r="E141" s="261"/>
    </row>
    <row r="142" ht="12.75">
      <c r="E142" s="261"/>
    </row>
    <row r="143" ht="12.75">
      <c r="E143" s="261"/>
    </row>
    <row r="144" ht="12.75">
      <c r="E144" s="261"/>
    </row>
    <row r="145" ht="12.75">
      <c r="E145" s="261"/>
    </row>
    <row r="146" ht="12.75">
      <c r="E146" s="261"/>
    </row>
    <row r="147" ht="12.75">
      <c r="E147" s="261"/>
    </row>
    <row r="148" ht="12.75">
      <c r="E148" s="261"/>
    </row>
    <row r="149" ht="12.75">
      <c r="E149" s="261"/>
    </row>
    <row r="150" ht="12.75">
      <c r="E150" s="261"/>
    </row>
    <row r="151" ht="12.75">
      <c r="E151" s="261"/>
    </row>
    <row r="152" spans="1:7" ht="12.75">
      <c r="A152" s="311"/>
      <c r="B152" s="311"/>
      <c r="C152" s="311"/>
      <c r="D152" s="311"/>
      <c r="E152" s="311"/>
      <c r="F152" s="311"/>
      <c r="G152" s="311"/>
    </row>
    <row r="153" spans="1:7" ht="12.75">
      <c r="A153" s="311"/>
      <c r="B153" s="311"/>
      <c r="C153" s="311"/>
      <c r="D153" s="311"/>
      <c r="E153" s="311"/>
      <c r="F153" s="311"/>
      <c r="G153" s="311"/>
    </row>
    <row r="154" spans="1:7" ht="12.75">
      <c r="A154" s="311"/>
      <c r="B154" s="311"/>
      <c r="C154" s="311"/>
      <c r="D154" s="311"/>
      <c r="E154" s="311"/>
      <c r="F154" s="311"/>
      <c r="G154" s="311"/>
    </row>
    <row r="155" spans="1:7" ht="12.75">
      <c r="A155" s="311"/>
      <c r="B155" s="311"/>
      <c r="C155" s="311"/>
      <c r="D155" s="311"/>
      <c r="E155" s="311"/>
      <c r="F155" s="311"/>
      <c r="G155" s="311"/>
    </row>
    <row r="156" ht="12.75">
      <c r="E156" s="261"/>
    </row>
    <row r="157" ht="12.75">
      <c r="E157" s="261"/>
    </row>
    <row r="158" ht="12.75">
      <c r="E158" s="261"/>
    </row>
    <row r="159" ht="12.75">
      <c r="E159" s="261"/>
    </row>
    <row r="160" ht="12.75">
      <c r="E160" s="261"/>
    </row>
    <row r="161" ht="12.75">
      <c r="E161" s="261"/>
    </row>
    <row r="162" ht="12.75">
      <c r="E162" s="261"/>
    </row>
    <row r="163" ht="12.75">
      <c r="E163" s="261"/>
    </row>
    <row r="164" ht="12.75">
      <c r="E164" s="261"/>
    </row>
    <row r="165" ht="12.75">
      <c r="E165" s="261"/>
    </row>
    <row r="166" ht="12.75">
      <c r="E166" s="261"/>
    </row>
    <row r="167" ht="12.75">
      <c r="E167" s="261"/>
    </row>
    <row r="168" ht="12.75">
      <c r="E168" s="261"/>
    </row>
    <row r="169" ht="12.75">
      <c r="E169" s="261"/>
    </row>
    <row r="170" ht="12.75">
      <c r="E170" s="261"/>
    </row>
    <row r="171" ht="12.75">
      <c r="E171" s="261"/>
    </row>
    <row r="172" ht="12.75">
      <c r="E172" s="261"/>
    </row>
    <row r="173" ht="12.75">
      <c r="E173" s="261"/>
    </row>
    <row r="174" ht="12.75">
      <c r="E174" s="261"/>
    </row>
    <row r="175" ht="12.75">
      <c r="E175" s="261"/>
    </row>
    <row r="176" ht="12.75">
      <c r="E176" s="261"/>
    </row>
    <row r="177" ht="12.75">
      <c r="E177" s="261"/>
    </row>
    <row r="178" ht="12.75">
      <c r="E178" s="261"/>
    </row>
    <row r="179" ht="12.75">
      <c r="E179" s="261"/>
    </row>
    <row r="180" ht="12.75">
      <c r="E180" s="261"/>
    </row>
    <row r="181" ht="12.75">
      <c r="E181" s="261"/>
    </row>
    <row r="182" ht="12.75">
      <c r="E182" s="261"/>
    </row>
    <row r="183" ht="12.75">
      <c r="E183" s="261"/>
    </row>
    <row r="184" ht="12.75">
      <c r="E184" s="261"/>
    </row>
    <row r="185" ht="12.75">
      <c r="E185" s="261"/>
    </row>
    <row r="186" ht="12.75">
      <c r="E186" s="261"/>
    </row>
    <row r="187" spans="1:2" ht="12.75">
      <c r="A187" s="322"/>
      <c r="B187" s="322"/>
    </row>
    <row r="188" spans="1:7" ht="12.75">
      <c r="A188" s="311"/>
      <c r="B188" s="311"/>
      <c r="C188" s="323"/>
      <c r="D188" s="323"/>
      <c r="E188" s="324"/>
      <c r="F188" s="323"/>
      <c r="G188" s="325"/>
    </row>
    <row r="189" spans="1:7" ht="12.75">
      <c r="A189" s="326"/>
      <c r="B189" s="326"/>
      <c r="C189" s="311"/>
      <c r="D189" s="311"/>
      <c r="E189" s="327"/>
      <c r="F189" s="311"/>
      <c r="G189" s="311"/>
    </row>
    <row r="190" spans="1:7" ht="12.75">
      <c r="A190" s="311"/>
      <c r="B190" s="311"/>
      <c r="C190" s="311"/>
      <c r="D190" s="311"/>
      <c r="E190" s="327"/>
      <c r="F190" s="311"/>
      <c r="G190" s="311"/>
    </row>
    <row r="191" spans="1:7" ht="12.75">
      <c r="A191" s="311"/>
      <c r="B191" s="311"/>
      <c r="C191" s="311"/>
      <c r="D191" s="311"/>
      <c r="E191" s="327"/>
      <c r="F191" s="311"/>
      <c r="G191" s="311"/>
    </row>
    <row r="192" spans="1:7" ht="12.75">
      <c r="A192" s="311"/>
      <c r="B192" s="311"/>
      <c r="C192" s="311"/>
      <c r="D192" s="311"/>
      <c r="E192" s="327"/>
      <c r="F192" s="311"/>
      <c r="G192" s="311"/>
    </row>
    <row r="193" spans="1:7" ht="12.75">
      <c r="A193" s="311"/>
      <c r="B193" s="311"/>
      <c r="C193" s="311"/>
      <c r="D193" s="311"/>
      <c r="E193" s="327"/>
      <c r="F193" s="311"/>
      <c r="G193" s="311"/>
    </row>
    <row r="194" spans="1:7" ht="12.75">
      <c r="A194" s="311"/>
      <c r="B194" s="311"/>
      <c r="C194" s="311"/>
      <c r="D194" s="311"/>
      <c r="E194" s="327"/>
      <c r="F194" s="311"/>
      <c r="G194" s="311"/>
    </row>
    <row r="195" spans="1:7" ht="12.75">
      <c r="A195" s="311"/>
      <c r="B195" s="311"/>
      <c r="C195" s="311"/>
      <c r="D195" s="311"/>
      <c r="E195" s="327"/>
      <c r="F195" s="311"/>
      <c r="G195" s="311"/>
    </row>
    <row r="196" spans="1:7" ht="12.75">
      <c r="A196" s="311"/>
      <c r="B196" s="311"/>
      <c r="C196" s="311"/>
      <c r="D196" s="311"/>
      <c r="E196" s="327"/>
      <c r="F196" s="311"/>
      <c r="G196" s="311"/>
    </row>
    <row r="197" spans="1:7" ht="12.75">
      <c r="A197" s="311"/>
      <c r="B197" s="311"/>
      <c r="C197" s="311"/>
      <c r="D197" s="311"/>
      <c r="E197" s="327"/>
      <c r="F197" s="311"/>
      <c r="G197" s="311"/>
    </row>
    <row r="198" spans="1:7" ht="12.75">
      <c r="A198" s="311"/>
      <c r="B198" s="311"/>
      <c r="C198" s="311"/>
      <c r="D198" s="311"/>
      <c r="E198" s="327"/>
      <c r="F198" s="311"/>
      <c r="G198" s="311"/>
    </row>
    <row r="199" spans="1:7" ht="12.75">
      <c r="A199" s="311"/>
      <c r="B199" s="311"/>
      <c r="C199" s="311"/>
      <c r="D199" s="311"/>
      <c r="E199" s="327"/>
      <c r="F199" s="311"/>
      <c r="G199" s="311"/>
    </row>
    <row r="200" spans="1:7" ht="12.75">
      <c r="A200" s="311"/>
      <c r="B200" s="311"/>
      <c r="C200" s="311"/>
      <c r="D200" s="311"/>
      <c r="E200" s="327"/>
      <c r="F200" s="311"/>
      <c r="G200" s="311"/>
    </row>
    <row r="201" spans="1:7" ht="12.75">
      <c r="A201" s="311"/>
      <c r="B201" s="311"/>
      <c r="C201" s="311"/>
      <c r="D201" s="311"/>
      <c r="E201" s="327"/>
      <c r="F201" s="311"/>
      <c r="G201" s="311"/>
    </row>
  </sheetData>
  <sheetProtection/>
  <mergeCells count="66">
    <mergeCell ref="C114:D114"/>
    <mergeCell ref="C115:D115"/>
    <mergeCell ref="C117:D117"/>
    <mergeCell ref="C118:D118"/>
    <mergeCell ref="C98:D98"/>
    <mergeCell ref="C99:D99"/>
    <mergeCell ref="C101:D101"/>
    <mergeCell ref="C102:D102"/>
    <mergeCell ref="C105:D105"/>
    <mergeCell ref="C107:D107"/>
    <mergeCell ref="C109:D109"/>
    <mergeCell ref="C89:D89"/>
    <mergeCell ref="C90:D90"/>
    <mergeCell ref="C92:D92"/>
    <mergeCell ref="C93:D93"/>
    <mergeCell ref="C75:D75"/>
    <mergeCell ref="C79:D79"/>
    <mergeCell ref="C80:D80"/>
    <mergeCell ref="C81:D81"/>
    <mergeCell ref="C82:D82"/>
    <mergeCell ref="C62:D62"/>
    <mergeCell ref="C64:D64"/>
    <mergeCell ref="C66:D66"/>
    <mergeCell ref="C67:D67"/>
    <mergeCell ref="C68:D68"/>
    <mergeCell ref="C69:D69"/>
    <mergeCell ref="C52:D52"/>
    <mergeCell ref="C55:D55"/>
    <mergeCell ref="C56:D56"/>
    <mergeCell ref="C57:D57"/>
    <mergeCell ref="C58:D58"/>
    <mergeCell ref="C60:D60"/>
    <mergeCell ref="C43:D43"/>
    <mergeCell ref="C44:D44"/>
    <mergeCell ref="C46:D46"/>
    <mergeCell ref="C47:D47"/>
    <mergeCell ref="C49:D49"/>
    <mergeCell ref="C51:D51"/>
    <mergeCell ref="C34:D34"/>
    <mergeCell ref="C35:D35"/>
    <mergeCell ref="C37:D37"/>
    <mergeCell ref="C38:D38"/>
    <mergeCell ref="C40:D40"/>
    <mergeCell ref="C41:D41"/>
    <mergeCell ref="C21:D21"/>
    <mergeCell ref="C22:D22"/>
    <mergeCell ref="C26:D26"/>
    <mergeCell ref="C27:D27"/>
    <mergeCell ref="C28:D28"/>
    <mergeCell ref="C29:D29"/>
    <mergeCell ref="C31:D31"/>
    <mergeCell ref="C32:D32"/>
    <mergeCell ref="C14:D14"/>
    <mergeCell ref="C15:D15"/>
    <mergeCell ref="C16:D16"/>
    <mergeCell ref="C17:D17"/>
    <mergeCell ref="C19:D19"/>
    <mergeCell ref="C20:D20"/>
    <mergeCell ref="A1:G1"/>
    <mergeCell ref="A3:B3"/>
    <mergeCell ref="A4:B4"/>
    <mergeCell ref="E4:G4"/>
    <mergeCell ref="C9:D9"/>
    <mergeCell ref="C10:D10"/>
    <mergeCell ref="C11:D11"/>
    <mergeCell ref="C12:D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/>
  <dimension ref="A1:BE51"/>
  <sheetViews>
    <sheetView zoomScalePageLayoutView="0" workbookViewId="0" topLeftCell="A10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01" t="s">
        <v>101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32</v>
      </c>
      <c r="B2" s="104"/>
      <c r="C2" s="105" t="s">
        <v>287</v>
      </c>
      <c r="D2" s="105" t="s">
        <v>290</v>
      </c>
      <c r="E2" s="106"/>
      <c r="F2" s="107" t="s">
        <v>33</v>
      </c>
      <c r="G2" s="108"/>
    </row>
    <row r="3" spans="1:7" ht="3" customHeight="1" hidden="1">
      <c r="A3" s="109"/>
      <c r="B3" s="110"/>
      <c r="C3" s="111"/>
      <c r="D3" s="111"/>
      <c r="E3" s="112"/>
      <c r="F3" s="113"/>
      <c r="G3" s="114"/>
    </row>
    <row r="4" spans="1:7" ht="12" customHeight="1">
      <c r="A4" s="115" t="s">
        <v>34</v>
      </c>
      <c r="B4" s="110"/>
      <c r="C4" s="111"/>
      <c r="D4" s="111"/>
      <c r="E4" s="112"/>
      <c r="F4" s="113" t="s">
        <v>35</v>
      </c>
      <c r="G4" s="116"/>
    </row>
    <row r="5" spans="1:7" ht="12.75" customHeight="1">
      <c r="A5" s="117" t="s">
        <v>287</v>
      </c>
      <c r="B5" s="118"/>
      <c r="C5" s="119" t="s">
        <v>288</v>
      </c>
      <c r="D5" s="120"/>
      <c r="E5" s="118"/>
      <c r="F5" s="113" t="s">
        <v>36</v>
      </c>
      <c r="G5" s="114"/>
    </row>
    <row r="6" spans="1:15" ht="12.75" customHeight="1">
      <c r="A6" s="115" t="s">
        <v>37</v>
      </c>
      <c r="B6" s="110"/>
      <c r="C6" s="111"/>
      <c r="D6" s="111"/>
      <c r="E6" s="112"/>
      <c r="F6" s="121" t="s">
        <v>38</v>
      </c>
      <c r="G6" s="122"/>
      <c r="O6" s="123"/>
    </row>
    <row r="7" spans="1:7" ht="12.75" customHeight="1">
      <c r="A7" s="124" t="s">
        <v>103</v>
      </c>
      <c r="B7" s="125"/>
      <c r="C7" s="126" t="s">
        <v>104</v>
      </c>
      <c r="D7" s="127"/>
      <c r="E7" s="127"/>
      <c r="F7" s="128" t="s">
        <v>39</v>
      </c>
      <c r="G7" s="122">
        <f>IF(G6=0,,ROUND((F30+F32)/G6,1))</f>
        <v>0</v>
      </c>
    </row>
    <row r="8" spans="1:9" ht="12.75">
      <c r="A8" s="129" t="s">
        <v>40</v>
      </c>
      <c r="B8" s="113"/>
      <c r="C8" s="130" t="s">
        <v>285</v>
      </c>
      <c r="D8" s="130"/>
      <c r="E8" s="131"/>
      <c r="F8" s="132" t="s">
        <v>41</v>
      </c>
      <c r="G8" s="133"/>
      <c r="H8" s="134"/>
      <c r="I8" s="135"/>
    </row>
    <row r="9" spans="1:8" ht="12.75">
      <c r="A9" s="129" t="s">
        <v>42</v>
      </c>
      <c r="B9" s="113"/>
      <c r="C9" s="130"/>
      <c r="D9" s="130"/>
      <c r="E9" s="131"/>
      <c r="F9" s="113"/>
      <c r="G9" s="136"/>
      <c r="H9" s="137"/>
    </row>
    <row r="10" spans="1:8" ht="12.75">
      <c r="A10" s="129" t="s">
        <v>43</v>
      </c>
      <c r="B10" s="113"/>
      <c r="C10" s="130" t="s">
        <v>284</v>
      </c>
      <c r="D10" s="130"/>
      <c r="E10" s="130"/>
      <c r="F10" s="138"/>
      <c r="G10" s="139"/>
      <c r="H10" s="140"/>
    </row>
    <row r="11" spans="1:57" ht="13.5" customHeight="1">
      <c r="A11" s="129" t="s">
        <v>44</v>
      </c>
      <c r="B11" s="113"/>
      <c r="C11" s="130"/>
      <c r="D11" s="130"/>
      <c r="E11" s="130"/>
      <c r="F11" s="141" t="s">
        <v>45</v>
      </c>
      <c r="G11" s="142"/>
      <c r="H11" s="137"/>
      <c r="BA11" s="143"/>
      <c r="BB11" s="143"/>
      <c r="BC11" s="143"/>
      <c r="BD11" s="143"/>
      <c r="BE11" s="143"/>
    </row>
    <row r="12" spans="1:8" ht="12.75" customHeight="1">
      <c r="A12" s="144" t="s">
        <v>46</v>
      </c>
      <c r="B12" s="110"/>
      <c r="C12" s="145"/>
      <c r="D12" s="145"/>
      <c r="E12" s="145"/>
      <c r="F12" s="146" t="s">
        <v>47</v>
      </c>
      <c r="G12" s="147"/>
      <c r="H12" s="137"/>
    </row>
    <row r="13" spans="1:8" ht="28.5" customHeight="1" thickBot="1">
      <c r="A13" s="148" t="s">
        <v>48</v>
      </c>
      <c r="B13" s="149"/>
      <c r="C13" s="149"/>
      <c r="D13" s="149"/>
      <c r="E13" s="150"/>
      <c r="F13" s="150"/>
      <c r="G13" s="151"/>
      <c r="H13" s="137"/>
    </row>
    <row r="14" spans="1:7" ht="17.25" customHeight="1" thickBot="1">
      <c r="A14" s="152" t="s">
        <v>49</v>
      </c>
      <c r="B14" s="153"/>
      <c r="C14" s="154"/>
      <c r="D14" s="155" t="s">
        <v>50</v>
      </c>
      <c r="E14" s="156"/>
      <c r="F14" s="156"/>
      <c r="G14" s="154"/>
    </row>
    <row r="15" spans="1:7" ht="15.75" customHeight="1">
      <c r="A15" s="157"/>
      <c r="B15" s="158" t="s">
        <v>51</v>
      </c>
      <c r="C15" s="159">
        <f>'SO 02 SO 02 Rek'!E15</f>
        <v>0</v>
      </c>
      <c r="D15" s="160" t="str">
        <f>'SO 02 SO 02 Rek'!A20</f>
        <v>Ztížené výrobní podmínky</v>
      </c>
      <c r="E15" s="161"/>
      <c r="F15" s="162"/>
      <c r="G15" s="159">
        <f>'SO 02 SO 02 Rek'!I20</f>
        <v>0</v>
      </c>
    </row>
    <row r="16" spans="1:7" ht="15.75" customHeight="1">
      <c r="A16" s="157" t="s">
        <v>52</v>
      </c>
      <c r="B16" s="158" t="s">
        <v>53</v>
      </c>
      <c r="C16" s="159">
        <f>'SO 02 SO 02 Rek'!F15</f>
        <v>0</v>
      </c>
      <c r="D16" s="109" t="str">
        <f>'SO 02 SO 02 Rek'!A21</f>
        <v>Oborová přirážka</v>
      </c>
      <c r="E16" s="163"/>
      <c r="F16" s="164"/>
      <c r="G16" s="159">
        <f>'SO 02 SO 02 Rek'!I21</f>
        <v>0</v>
      </c>
    </row>
    <row r="17" spans="1:7" ht="15.75" customHeight="1">
      <c r="A17" s="157" t="s">
        <v>54</v>
      </c>
      <c r="B17" s="158" t="s">
        <v>55</v>
      </c>
      <c r="C17" s="159">
        <f>'SO 02 SO 02 Rek'!H15</f>
        <v>0</v>
      </c>
      <c r="D17" s="109" t="str">
        <f>'SO 02 SO 02 Rek'!A22</f>
        <v>Přesun stavebních kapacit</v>
      </c>
      <c r="E17" s="163"/>
      <c r="F17" s="164"/>
      <c r="G17" s="159">
        <f>'SO 02 SO 02 Rek'!I22</f>
        <v>0</v>
      </c>
    </row>
    <row r="18" spans="1:7" ht="15.75" customHeight="1">
      <c r="A18" s="165" t="s">
        <v>56</v>
      </c>
      <c r="B18" s="166" t="s">
        <v>57</v>
      </c>
      <c r="C18" s="159">
        <f>'SO 02 SO 02 Rek'!G15</f>
        <v>0</v>
      </c>
      <c r="D18" s="109" t="str">
        <f>'SO 02 SO 02 Rek'!A23</f>
        <v>Mimostaveništní doprava</v>
      </c>
      <c r="E18" s="163"/>
      <c r="F18" s="164"/>
      <c r="G18" s="159">
        <f>'SO 02 SO 02 Rek'!I23</f>
        <v>0</v>
      </c>
    </row>
    <row r="19" spans="1:7" ht="15.75" customHeight="1">
      <c r="A19" s="167" t="s">
        <v>58</v>
      </c>
      <c r="B19" s="158"/>
      <c r="C19" s="159">
        <f>SUM(C15:C18)</f>
        <v>0</v>
      </c>
      <c r="D19" s="109" t="str">
        <f>'SO 02 SO 02 Rek'!A24</f>
        <v>Zařízení staveniště</v>
      </c>
      <c r="E19" s="163"/>
      <c r="F19" s="164"/>
      <c r="G19" s="159">
        <f>'SO 02 SO 02 Rek'!I24</f>
        <v>0</v>
      </c>
    </row>
    <row r="20" spans="1:7" ht="15.75" customHeight="1">
      <c r="A20" s="167"/>
      <c r="B20" s="158"/>
      <c r="C20" s="159"/>
      <c r="D20" s="109" t="str">
        <f>'SO 02 SO 02 Rek'!A25</f>
        <v>Provoz investora</v>
      </c>
      <c r="E20" s="163"/>
      <c r="F20" s="164"/>
      <c r="G20" s="159">
        <f>'SO 02 SO 02 Rek'!I25</f>
        <v>0</v>
      </c>
    </row>
    <row r="21" spans="1:7" ht="15.75" customHeight="1">
      <c r="A21" s="167" t="s">
        <v>29</v>
      </c>
      <c r="B21" s="158"/>
      <c r="C21" s="159">
        <f>'SO 02 SO 02 Rek'!I15</f>
        <v>0</v>
      </c>
      <c r="D21" s="109" t="str">
        <f>'SO 02 SO 02 Rek'!A26</f>
        <v>Kompletační činnost (IČD)</v>
      </c>
      <c r="E21" s="163"/>
      <c r="F21" s="164"/>
      <c r="G21" s="159">
        <f>'SO 02 SO 02 Rek'!I26</f>
        <v>0</v>
      </c>
    </row>
    <row r="22" spans="1:7" ht="15.75" customHeight="1">
      <c r="A22" s="168" t="s">
        <v>59</v>
      </c>
      <c r="B22" s="137"/>
      <c r="C22" s="159">
        <f>C19+C21</f>
        <v>0</v>
      </c>
      <c r="D22" s="109" t="s">
        <v>60</v>
      </c>
      <c r="E22" s="163"/>
      <c r="F22" s="164"/>
      <c r="G22" s="159">
        <f>G23-SUM(G15:G21)</f>
        <v>0</v>
      </c>
    </row>
    <row r="23" spans="1:7" ht="15.75" customHeight="1" thickBot="1">
      <c r="A23" s="169" t="s">
        <v>61</v>
      </c>
      <c r="B23" s="170"/>
      <c r="C23" s="171">
        <f>C22+G23</f>
        <v>0</v>
      </c>
      <c r="D23" s="172" t="s">
        <v>62</v>
      </c>
      <c r="E23" s="173"/>
      <c r="F23" s="174"/>
      <c r="G23" s="159">
        <f>'SO 02 SO 02 Rek'!H28</f>
        <v>0</v>
      </c>
    </row>
    <row r="24" spans="1:7" ht="12.75">
      <c r="A24" s="175" t="s">
        <v>63</v>
      </c>
      <c r="B24" s="176"/>
      <c r="C24" s="177"/>
      <c r="D24" s="176" t="s">
        <v>64</v>
      </c>
      <c r="E24" s="176"/>
      <c r="F24" s="178" t="s">
        <v>65</v>
      </c>
      <c r="G24" s="179"/>
    </row>
    <row r="25" spans="1:7" ht="12.75">
      <c r="A25" s="168" t="s">
        <v>66</v>
      </c>
      <c r="B25" s="137"/>
      <c r="C25" s="180"/>
      <c r="D25" s="137" t="s">
        <v>66</v>
      </c>
      <c r="F25" s="181" t="s">
        <v>66</v>
      </c>
      <c r="G25" s="182"/>
    </row>
    <row r="26" spans="1:7" ht="37.5" customHeight="1">
      <c r="A26" s="168" t="s">
        <v>67</v>
      </c>
      <c r="B26" s="183"/>
      <c r="C26" s="180"/>
      <c r="D26" s="137" t="s">
        <v>67</v>
      </c>
      <c r="F26" s="181" t="s">
        <v>67</v>
      </c>
      <c r="G26" s="182"/>
    </row>
    <row r="27" spans="1:7" ht="12.75">
      <c r="A27" s="168"/>
      <c r="B27" s="184"/>
      <c r="C27" s="180"/>
      <c r="D27" s="137"/>
      <c r="F27" s="181"/>
      <c r="G27" s="182"/>
    </row>
    <row r="28" spans="1:7" ht="12.75">
      <c r="A28" s="168" t="s">
        <v>68</v>
      </c>
      <c r="B28" s="137"/>
      <c r="C28" s="180"/>
      <c r="D28" s="181" t="s">
        <v>69</v>
      </c>
      <c r="E28" s="180"/>
      <c r="F28" s="185" t="s">
        <v>69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 ht="12.75">
      <c r="A30" s="188" t="s">
        <v>11</v>
      </c>
      <c r="B30" s="189"/>
      <c r="C30" s="190">
        <v>20</v>
      </c>
      <c r="D30" s="189" t="s">
        <v>70</v>
      </c>
      <c r="E30" s="191"/>
      <c r="F30" s="192">
        <f>C23-F32</f>
        <v>0</v>
      </c>
      <c r="G30" s="193"/>
    </row>
    <row r="31" spans="1:7" ht="12.75">
      <c r="A31" s="188" t="s">
        <v>71</v>
      </c>
      <c r="B31" s="189"/>
      <c r="C31" s="190">
        <f>C30</f>
        <v>20</v>
      </c>
      <c r="D31" s="189" t="s">
        <v>72</v>
      </c>
      <c r="E31" s="191"/>
      <c r="F31" s="192">
        <f>ROUND(PRODUCT(F30,C31/100),0)</f>
        <v>0</v>
      </c>
      <c r="G31" s="193"/>
    </row>
    <row r="32" spans="1:7" ht="12.75">
      <c r="A32" s="188" t="s">
        <v>11</v>
      </c>
      <c r="B32" s="189"/>
      <c r="C32" s="190">
        <v>0</v>
      </c>
      <c r="D32" s="189" t="s">
        <v>72</v>
      </c>
      <c r="E32" s="191"/>
      <c r="F32" s="192">
        <v>0</v>
      </c>
      <c r="G32" s="193"/>
    </row>
    <row r="33" spans="1:7" ht="12.75">
      <c r="A33" s="188" t="s">
        <v>71</v>
      </c>
      <c r="B33" s="194"/>
      <c r="C33" s="195">
        <f>C32</f>
        <v>0</v>
      </c>
      <c r="D33" s="189" t="s">
        <v>72</v>
      </c>
      <c r="E33" s="164"/>
      <c r="F33" s="192">
        <f>ROUND(PRODUCT(F32,C33/100),0)</f>
        <v>0</v>
      </c>
      <c r="G33" s="193"/>
    </row>
    <row r="34" spans="1:7" s="201" customFormat="1" ht="19.5" customHeight="1" thickBot="1">
      <c r="A34" s="196" t="s">
        <v>73</v>
      </c>
      <c r="B34" s="197"/>
      <c r="C34" s="197"/>
      <c r="D34" s="197"/>
      <c r="E34" s="198"/>
      <c r="F34" s="199">
        <f>ROUND(SUM(F30:F33),0)</f>
        <v>0</v>
      </c>
      <c r="G34" s="20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1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1</v>
      </c>
    </row>
    <row r="39" spans="1:8" ht="12.75">
      <c r="A39" s="203"/>
      <c r="B39" s="202"/>
      <c r="C39" s="202"/>
      <c r="D39" s="202"/>
      <c r="E39" s="202"/>
      <c r="F39" s="202"/>
      <c r="G39" s="202"/>
      <c r="H39" s="1" t="s">
        <v>1</v>
      </c>
    </row>
    <row r="40" spans="1:8" ht="12.75">
      <c r="A40" s="203"/>
      <c r="B40" s="202"/>
      <c r="C40" s="202"/>
      <c r="D40" s="202"/>
      <c r="E40" s="202"/>
      <c r="F40" s="202"/>
      <c r="G40" s="202"/>
      <c r="H40" s="1" t="s">
        <v>1</v>
      </c>
    </row>
    <row r="41" spans="1:8" ht="12.75">
      <c r="A41" s="203"/>
      <c r="B41" s="202"/>
      <c r="C41" s="202"/>
      <c r="D41" s="202"/>
      <c r="E41" s="202"/>
      <c r="F41" s="202"/>
      <c r="G41" s="202"/>
      <c r="H41" s="1" t="s">
        <v>1</v>
      </c>
    </row>
    <row r="42" spans="1:8" ht="12.75">
      <c r="A42" s="203"/>
      <c r="B42" s="202"/>
      <c r="C42" s="202"/>
      <c r="D42" s="202"/>
      <c r="E42" s="202"/>
      <c r="F42" s="202"/>
      <c r="G42" s="202"/>
      <c r="H42" s="1" t="s">
        <v>1</v>
      </c>
    </row>
    <row r="43" spans="1:8" ht="12.75">
      <c r="A43" s="203"/>
      <c r="B43" s="202"/>
      <c r="C43" s="202"/>
      <c r="D43" s="202"/>
      <c r="E43" s="202"/>
      <c r="F43" s="202"/>
      <c r="G43" s="202"/>
      <c r="H43" s="1" t="s">
        <v>1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1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1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</sheetData>
  <sheetProtection/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2"/>
  <dimension ref="A1:BE79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5" t="s">
        <v>2</v>
      </c>
      <c r="B1" s="206"/>
      <c r="C1" s="207" t="s">
        <v>105</v>
      </c>
      <c r="D1" s="208"/>
      <c r="E1" s="209"/>
      <c r="F1" s="208"/>
      <c r="G1" s="210" t="s">
        <v>75</v>
      </c>
      <c r="H1" s="211" t="s">
        <v>287</v>
      </c>
      <c r="I1" s="212"/>
    </row>
    <row r="2" spans="1:9" ht="13.5" thickBot="1">
      <c r="A2" s="213" t="s">
        <v>76</v>
      </c>
      <c r="B2" s="214"/>
      <c r="C2" s="215" t="s">
        <v>289</v>
      </c>
      <c r="D2" s="216"/>
      <c r="E2" s="217"/>
      <c r="F2" s="216"/>
      <c r="G2" s="218" t="s">
        <v>290</v>
      </c>
      <c r="H2" s="219"/>
      <c r="I2" s="220"/>
    </row>
    <row r="3" ht="13.5" thickTop="1">
      <c r="F3" s="137"/>
    </row>
    <row r="4" spans="1:9" ht="19.5" customHeight="1">
      <c r="A4" s="221" t="s">
        <v>77</v>
      </c>
      <c r="B4" s="222"/>
      <c r="C4" s="222"/>
      <c r="D4" s="222"/>
      <c r="E4" s="223"/>
      <c r="F4" s="222"/>
      <c r="G4" s="222"/>
      <c r="H4" s="222"/>
      <c r="I4" s="222"/>
    </row>
    <row r="5" ht="13.5" thickBot="1"/>
    <row r="6" spans="1:9" s="137" customFormat="1" ht="13.5" thickBot="1">
      <c r="A6" s="224"/>
      <c r="B6" s="225" t="s">
        <v>78</v>
      </c>
      <c r="C6" s="225"/>
      <c r="D6" s="226"/>
      <c r="E6" s="227" t="s">
        <v>25</v>
      </c>
      <c r="F6" s="228" t="s">
        <v>26</v>
      </c>
      <c r="G6" s="228" t="s">
        <v>27</v>
      </c>
      <c r="H6" s="228" t="s">
        <v>28</v>
      </c>
      <c r="I6" s="229" t="s">
        <v>29</v>
      </c>
    </row>
    <row r="7" spans="1:9" s="137" customFormat="1" ht="12.75">
      <c r="A7" s="328" t="str">
        <f>'SO 02 SO 02 Pol'!B7</f>
        <v>94</v>
      </c>
      <c r="B7" s="70" t="str">
        <f>'SO 02 SO 02 Pol'!C7</f>
        <v>Lešení a stavební výtahy</v>
      </c>
      <c r="D7" s="230"/>
      <c r="E7" s="329">
        <f>'SO 02 SO 02 Pol'!BA14</f>
        <v>0</v>
      </c>
      <c r="F7" s="330">
        <f>'SO 02 SO 02 Pol'!BB14</f>
        <v>0</v>
      </c>
      <c r="G7" s="330">
        <f>'SO 02 SO 02 Pol'!BC14</f>
        <v>0</v>
      </c>
      <c r="H7" s="330">
        <f>'SO 02 SO 02 Pol'!BD14</f>
        <v>0</v>
      </c>
      <c r="I7" s="331">
        <f>'SO 02 SO 02 Pol'!BE14</f>
        <v>0</v>
      </c>
    </row>
    <row r="8" spans="1:9" s="137" customFormat="1" ht="12.75">
      <c r="A8" s="328" t="str">
        <f>'SO 02 SO 02 Pol'!B15</f>
        <v>96</v>
      </c>
      <c r="B8" s="70" t="str">
        <f>'SO 02 SO 02 Pol'!C15</f>
        <v>Bourání konstrukcí</v>
      </c>
      <c r="D8" s="230"/>
      <c r="E8" s="329">
        <f>'SO 02 SO 02 Pol'!BA47</f>
        <v>0</v>
      </c>
      <c r="F8" s="330">
        <f>'SO 02 SO 02 Pol'!BB47</f>
        <v>0</v>
      </c>
      <c r="G8" s="330">
        <f>'SO 02 SO 02 Pol'!BC47</f>
        <v>0</v>
      </c>
      <c r="H8" s="330">
        <f>'SO 02 SO 02 Pol'!BD47</f>
        <v>0</v>
      </c>
      <c r="I8" s="331">
        <f>'SO 02 SO 02 Pol'!BE47</f>
        <v>0</v>
      </c>
    </row>
    <row r="9" spans="1:9" s="137" customFormat="1" ht="12.75">
      <c r="A9" s="328" t="str">
        <f>'SO 02 SO 02 Pol'!B48</f>
        <v>97</v>
      </c>
      <c r="B9" s="70" t="str">
        <f>'SO 02 SO 02 Pol'!C48</f>
        <v>Prorážení otvorů</v>
      </c>
      <c r="D9" s="230"/>
      <c r="E9" s="329">
        <f>'SO 02 SO 02 Pol'!BA54</f>
        <v>0</v>
      </c>
      <c r="F9" s="330">
        <f>'SO 02 SO 02 Pol'!BB54</f>
        <v>0</v>
      </c>
      <c r="G9" s="330">
        <f>'SO 02 SO 02 Pol'!BC54</f>
        <v>0</v>
      </c>
      <c r="H9" s="330">
        <f>'SO 02 SO 02 Pol'!BD54</f>
        <v>0</v>
      </c>
      <c r="I9" s="331">
        <f>'SO 02 SO 02 Pol'!BE54</f>
        <v>0</v>
      </c>
    </row>
    <row r="10" spans="1:9" s="137" customFormat="1" ht="12.75">
      <c r="A10" s="328" t="str">
        <f>'SO 02 SO 02 Pol'!B55</f>
        <v>98</v>
      </c>
      <c r="B10" s="70" t="str">
        <f>'SO 02 SO 02 Pol'!C55</f>
        <v>Demolice</v>
      </c>
      <c r="D10" s="230"/>
      <c r="E10" s="329">
        <f>'SO 02 SO 02 Pol'!BA57</f>
        <v>0</v>
      </c>
      <c r="F10" s="330">
        <f>'SO 02 SO 02 Pol'!BB57</f>
        <v>0</v>
      </c>
      <c r="G10" s="330">
        <f>'SO 02 SO 02 Pol'!BC57</f>
        <v>0</v>
      </c>
      <c r="H10" s="330">
        <f>'SO 02 SO 02 Pol'!BD57</f>
        <v>0</v>
      </c>
      <c r="I10" s="331">
        <f>'SO 02 SO 02 Pol'!BE57</f>
        <v>0</v>
      </c>
    </row>
    <row r="11" spans="1:9" s="137" customFormat="1" ht="12.75">
      <c r="A11" s="328" t="str">
        <f>'SO 02 SO 02 Pol'!B58</f>
        <v>99</v>
      </c>
      <c r="B11" s="70" t="str">
        <f>'SO 02 SO 02 Pol'!C58</f>
        <v>Staveništní přesun hmot</v>
      </c>
      <c r="D11" s="230"/>
      <c r="E11" s="329">
        <f>'SO 02 SO 02 Pol'!BA60</f>
        <v>0</v>
      </c>
      <c r="F11" s="330">
        <f>'SO 02 SO 02 Pol'!BB60</f>
        <v>0</v>
      </c>
      <c r="G11" s="330">
        <f>'SO 02 SO 02 Pol'!BC60</f>
        <v>0</v>
      </c>
      <c r="H11" s="330">
        <f>'SO 02 SO 02 Pol'!BD60</f>
        <v>0</v>
      </c>
      <c r="I11" s="331">
        <f>'SO 02 SO 02 Pol'!BE60</f>
        <v>0</v>
      </c>
    </row>
    <row r="12" spans="1:9" s="137" customFormat="1" ht="12.75">
      <c r="A12" s="328" t="str">
        <f>'SO 02 SO 02 Pol'!B61</f>
        <v>762</v>
      </c>
      <c r="B12" s="70" t="str">
        <f>'SO 02 SO 02 Pol'!C61</f>
        <v>Konstrukce tesařské</v>
      </c>
      <c r="D12" s="230"/>
      <c r="E12" s="329">
        <f>'SO 02 SO 02 Pol'!BA69</f>
        <v>0</v>
      </c>
      <c r="F12" s="330">
        <f>'SO 02 SO 02 Pol'!BB69</f>
        <v>0</v>
      </c>
      <c r="G12" s="330">
        <f>'SO 02 SO 02 Pol'!BC69</f>
        <v>0</v>
      </c>
      <c r="H12" s="330">
        <f>'SO 02 SO 02 Pol'!BD69</f>
        <v>0</v>
      </c>
      <c r="I12" s="331">
        <f>'SO 02 SO 02 Pol'!BE69</f>
        <v>0</v>
      </c>
    </row>
    <row r="13" spans="1:9" s="137" customFormat="1" ht="12.75">
      <c r="A13" s="328" t="str">
        <f>'SO 02 SO 02 Pol'!B70</f>
        <v>764</v>
      </c>
      <c r="B13" s="70" t="str">
        <f>'SO 02 SO 02 Pol'!C70</f>
        <v>Konstrukce klempířské</v>
      </c>
      <c r="D13" s="230"/>
      <c r="E13" s="329">
        <f>'SO 02 SO 02 Pol'!BA84</f>
        <v>0</v>
      </c>
      <c r="F13" s="330">
        <f>'SO 02 SO 02 Pol'!BB84</f>
        <v>0</v>
      </c>
      <c r="G13" s="330">
        <f>'SO 02 SO 02 Pol'!BC84</f>
        <v>0</v>
      </c>
      <c r="H13" s="330">
        <f>'SO 02 SO 02 Pol'!BD84</f>
        <v>0</v>
      </c>
      <c r="I13" s="331">
        <f>'SO 02 SO 02 Pol'!BE84</f>
        <v>0</v>
      </c>
    </row>
    <row r="14" spans="1:9" s="137" customFormat="1" ht="13.5" thickBot="1">
      <c r="A14" s="328" t="str">
        <f>'SO 02 SO 02 Pol'!B85</f>
        <v>D96</v>
      </c>
      <c r="B14" s="70" t="str">
        <f>'SO 02 SO 02 Pol'!C85</f>
        <v>Přesuny suti a vybouraných hmot</v>
      </c>
      <c r="D14" s="230"/>
      <c r="E14" s="329">
        <f>'SO 02 SO 02 Pol'!BA92</f>
        <v>0</v>
      </c>
      <c r="F14" s="330">
        <f>'SO 02 SO 02 Pol'!BB92</f>
        <v>0</v>
      </c>
      <c r="G14" s="330">
        <f>'SO 02 SO 02 Pol'!BC92</f>
        <v>0</v>
      </c>
      <c r="H14" s="330">
        <f>'SO 02 SO 02 Pol'!BD92</f>
        <v>0</v>
      </c>
      <c r="I14" s="331">
        <f>'SO 02 SO 02 Pol'!BE92</f>
        <v>0</v>
      </c>
    </row>
    <row r="15" spans="1:9" s="14" customFormat="1" ht="13.5" thickBot="1">
      <c r="A15" s="231"/>
      <c r="B15" s="232" t="s">
        <v>79</v>
      </c>
      <c r="C15" s="232"/>
      <c r="D15" s="233"/>
      <c r="E15" s="234">
        <f>SUM(E7:E14)</f>
        <v>0</v>
      </c>
      <c r="F15" s="235">
        <f>SUM(F7:F14)</f>
        <v>0</v>
      </c>
      <c r="G15" s="235">
        <f>SUM(G7:G14)</f>
        <v>0</v>
      </c>
      <c r="H15" s="235">
        <f>SUM(H7:H14)</f>
        <v>0</v>
      </c>
      <c r="I15" s="236">
        <f>SUM(I7:I14)</f>
        <v>0</v>
      </c>
    </row>
    <row r="16" spans="1:9" ht="12.75">
      <c r="A16" s="137"/>
      <c r="B16" s="137"/>
      <c r="C16" s="137"/>
      <c r="D16" s="137"/>
      <c r="E16" s="137"/>
      <c r="F16" s="137"/>
      <c r="G16" s="137"/>
      <c r="H16" s="137"/>
      <c r="I16" s="137"/>
    </row>
    <row r="17" spans="1:57" ht="19.5" customHeight="1">
      <c r="A17" s="222" t="s">
        <v>80</v>
      </c>
      <c r="B17" s="222"/>
      <c r="C17" s="222"/>
      <c r="D17" s="222"/>
      <c r="E17" s="222"/>
      <c r="F17" s="222"/>
      <c r="G17" s="237"/>
      <c r="H17" s="222"/>
      <c r="I17" s="222"/>
      <c r="BA17" s="143"/>
      <c r="BB17" s="143"/>
      <c r="BC17" s="143"/>
      <c r="BD17" s="143"/>
      <c r="BE17" s="143"/>
    </row>
    <row r="18" ht="13.5" thickBot="1"/>
    <row r="19" spans="1:9" ht="12.75">
      <c r="A19" s="175" t="s">
        <v>81</v>
      </c>
      <c r="B19" s="176"/>
      <c r="C19" s="176"/>
      <c r="D19" s="238"/>
      <c r="E19" s="239" t="s">
        <v>82</v>
      </c>
      <c r="F19" s="240" t="s">
        <v>12</v>
      </c>
      <c r="G19" s="241" t="s">
        <v>83</v>
      </c>
      <c r="H19" s="242"/>
      <c r="I19" s="243" t="s">
        <v>82</v>
      </c>
    </row>
    <row r="20" spans="1:53" ht="12.75">
      <c r="A20" s="167" t="s">
        <v>276</v>
      </c>
      <c r="B20" s="158"/>
      <c r="C20" s="158"/>
      <c r="D20" s="244"/>
      <c r="E20" s="245"/>
      <c r="F20" s="246"/>
      <c r="G20" s="247">
        <v>0</v>
      </c>
      <c r="H20" s="248"/>
      <c r="I20" s="249">
        <f>E20+F20*G20/100</f>
        <v>0</v>
      </c>
      <c r="BA20" s="1">
        <v>0</v>
      </c>
    </row>
    <row r="21" spans="1:53" ht="12.75">
      <c r="A21" s="167" t="s">
        <v>277</v>
      </c>
      <c r="B21" s="158"/>
      <c r="C21" s="158"/>
      <c r="D21" s="244"/>
      <c r="E21" s="245"/>
      <c r="F21" s="246"/>
      <c r="G21" s="247">
        <v>0</v>
      </c>
      <c r="H21" s="248"/>
      <c r="I21" s="249">
        <f>E21+F21*G21/100</f>
        <v>0</v>
      </c>
      <c r="BA21" s="1">
        <v>0</v>
      </c>
    </row>
    <row r="22" spans="1:53" ht="12.75">
      <c r="A22" s="167" t="s">
        <v>278</v>
      </c>
      <c r="B22" s="158"/>
      <c r="C22" s="158"/>
      <c r="D22" s="244"/>
      <c r="E22" s="245"/>
      <c r="F22" s="246"/>
      <c r="G22" s="247">
        <v>0</v>
      </c>
      <c r="H22" s="248"/>
      <c r="I22" s="249">
        <f>E22+F22*G22/100</f>
        <v>0</v>
      </c>
      <c r="BA22" s="1">
        <v>0</v>
      </c>
    </row>
    <row r="23" spans="1:53" ht="12.75">
      <c r="A23" s="167" t="s">
        <v>279</v>
      </c>
      <c r="B23" s="158"/>
      <c r="C23" s="158"/>
      <c r="D23" s="244"/>
      <c r="E23" s="245"/>
      <c r="F23" s="246"/>
      <c r="G23" s="247">
        <v>0</v>
      </c>
      <c r="H23" s="248"/>
      <c r="I23" s="249">
        <f>E23+F23*G23/100</f>
        <v>0</v>
      </c>
      <c r="BA23" s="1">
        <v>0</v>
      </c>
    </row>
    <row r="24" spans="1:53" ht="12.75">
      <c r="A24" s="167" t="s">
        <v>280</v>
      </c>
      <c r="B24" s="158"/>
      <c r="C24" s="158"/>
      <c r="D24" s="244"/>
      <c r="E24" s="245"/>
      <c r="F24" s="246"/>
      <c r="G24" s="247">
        <v>0</v>
      </c>
      <c r="H24" s="248"/>
      <c r="I24" s="249">
        <f>E24+F24*G24/100</f>
        <v>0</v>
      </c>
      <c r="BA24" s="1">
        <v>1</v>
      </c>
    </row>
    <row r="25" spans="1:53" ht="12.75">
      <c r="A25" s="167" t="s">
        <v>281</v>
      </c>
      <c r="B25" s="158"/>
      <c r="C25" s="158"/>
      <c r="D25" s="244"/>
      <c r="E25" s="245"/>
      <c r="F25" s="246"/>
      <c r="G25" s="247">
        <v>0</v>
      </c>
      <c r="H25" s="248"/>
      <c r="I25" s="249">
        <f>E25+F25*G25/100</f>
        <v>0</v>
      </c>
      <c r="BA25" s="1">
        <v>1</v>
      </c>
    </row>
    <row r="26" spans="1:53" ht="12.75">
      <c r="A26" s="167" t="s">
        <v>282</v>
      </c>
      <c r="B26" s="158"/>
      <c r="C26" s="158"/>
      <c r="D26" s="244"/>
      <c r="E26" s="245"/>
      <c r="F26" s="246"/>
      <c r="G26" s="247">
        <v>0</v>
      </c>
      <c r="H26" s="248"/>
      <c r="I26" s="249">
        <f>E26+F26*G26/100</f>
        <v>0</v>
      </c>
      <c r="BA26" s="1">
        <v>2</v>
      </c>
    </row>
    <row r="27" spans="1:53" ht="12.75">
      <c r="A27" s="167" t="s">
        <v>283</v>
      </c>
      <c r="B27" s="158"/>
      <c r="C27" s="158"/>
      <c r="D27" s="244"/>
      <c r="E27" s="245"/>
      <c r="F27" s="246"/>
      <c r="G27" s="247">
        <v>0</v>
      </c>
      <c r="H27" s="248"/>
      <c r="I27" s="249">
        <f>E27+F27*G27/100</f>
        <v>0</v>
      </c>
      <c r="BA27" s="1">
        <v>2</v>
      </c>
    </row>
    <row r="28" spans="1:9" ht="13.5" thickBot="1">
      <c r="A28" s="250"/>
      <c r="B28" s="251" t="s">
        <v>84</v>
      </c>
      <c r="C28" s="252"/>
      <c r="D28" s="253"/>
      <c r="E28" s="254"/>
      <c r="F28" s="255"/>
      <c r="G28" s="255"/>
      <c r="H28" s="256">
        <f>SUM(I20:I27)</f>
        <v>0</v>
      </c>
      <c r="I28" s="257"/>
    </row>
    <row r="30" spans="2:9" ht="12.75">
      <c r="B30" s="14"/>
      <c r="F30" s="258"/>
      <c r="G30" s="259"/>
      <c r="H30" s="259"/>
      <c r="I30" s="54"/>
    </row>
    <row r="31" spans="6:9" ht="12.75">
      <c r="F31" s="258"/>
      <c r="G31" s="259"/>
      <c r="H31" s="259"/>
      <c r="I31" s="54"/>
    </row>
    <row r="32" spans="6:9" ht="12.75">
      <c r="F32" s="258"/>
      <c r="G32" s="259"/>
      <c r="H32" s="259"/>
      <c r="I32" s="54"/>
    </row>
    <row r="33" spans="6:9" ht="12.75">
      <c r="F33" s="258"/>
      <c r="G33" s="259"/>
      <c r="H33" s="259"/>
      <c r="I33" s="54"/>
    </row>
    <row r="34" spans="6:9" ht="12.75">
      <c r="F34" s="258"/>
      <c r="G34" s="259"/>
      <c r="H34" s="259"/>
      <c r="I34" s="54"/>
    </row>
    <row r="35" spans="6:9" ht="12.75">
      <c r="F35" s="258"/>
      <c r="G35" s="259"/>
      <c r="H35" s="259"/>
      <c r="I35" s="54"/>
    </row>
    <row r="36" spans="6:9" ht="12.75">
      <c r="F36" s="258"/>
      <c r="G36" s="259"/>
      <c r="H36" s="259"/>
      <c r="I36" s="54"/>
    </row>
    <row r="37" spans="6:9" ht="12.75">
      <c r="F37" s="258"/>
      <c r="G37" s="259"/>
      <c r="H37" s="259"/>
      <c r="I37" s="54"/>
    </row>
    <row r="38" spans="6:9" ht="12.75">
      <c r="F38" s="258"/>
      <c r="G38" s="259"/>
      <c r="H38" s="259"/>
      <c r="I38" s="54"/>
    </row>
    <row r="39" spans="6:9" ht="12.75">
      <c r="F39" s="258"/>
      <c r="G39" s="259"/>
      <c r="H39" s="259"/>
      <c r="I39" s="54"/>
    </row>
    <row r="40" spans="6:9" ht="12.75">
      <c r="F40" s="258"/>
      <c r="G40" s="259"/>
      <c r="H40" s="259"/>
      <c r="I40" s="54"/>
    </row>
    <row r="41" spans="6:9" ht="12.75">
      <c r="F41" s="258"/>
      <c r="G41" s="259"/>
      <c r="H41" s="259"/>
      <c r="I41" s="54"/>
    </row>
    <row r="42" spans="6:9" ht="12.75">
      <c r="F42" s="258"/>
      <c r="G42" s="259"/>
      <c r="H42" s="259"/>
      <c r="I42" s="54"/>
    </row>
    <row r="43" spans="6:9" ht="12.75">
      <c r="F43" s="258"/>
      <c r="G43" s="259"/>
      <c r="H43" s="259"/>
      <c r="I43" s="54"/>
    </row>
    <row r="44" spans="6:9" ht="12.75">
      <c r="F44" s="258"/>
      <c r="G44" s="259"/>
      <c r="H44" s="259"/>
      <c r="I44" s="54"/>
    </row>
    <row r="45" spans="6:9" ht="12.75">
      <c r="F45" s="258"/>
      <c r="G45" s="259"/>
      <c r="H45" s="259"/>
      <c r="I45" s="54"/>
    </row>
    <row r="46" spans="6:9" ht="12.75">
      <c r="F46" s="258"/>
      <c r="G46" s="259"/>
      <c r="H46" s="259"/>
      <c r="I46" s="54"/>
    </row>
    <row r="47" spans="6:9" ht="12.75">
      <c r="F47" s="258"/>
      <c r="G47" s="259"/>
      <c r="H47" s="259"/>
      <c r="I47" s="54"/>
    </row>
    <row r="48" spans="6:9" ht="12.75">
      <c r="F48" s="258"/>
      <c r="G48" s="259"/>
      <c r="H48" s="259"/>
      <c r="I48" s="54"/>
    </row>
    <row r="49" spans="6:9" ht="12.75">
      <c r="F49" s="258"/>
      <c r="G49" s="259"/>
      <c r="H49" s="259"/>
      <c r="I49" s="54"/>
    </row>
    <row r="50" spans="6:9" ht="12.75">
      <c r="F50" s="258"/>
      <c r="G50" s="259"/>
      <c r="H50" s="259"/>
      <c r="I50" s="54"/>
    </row>
    <row r="51" spans="6:9" ht="12.75">
      <c r="F51" s="258"/>
      <c r="G51" s="259"/>
      <c r="H51" s="259"/>
      <c r="I51" s="54"/>
    </row>
    <row r="52" spans="6:9" ht="12.75">
      <c r="F52" s="258"/>
      <c r="G52" s="259"/>
      <c r="H52" s="259"/>
      <c r="I52" s="54"/>
    </row>
    <row r="53" spans="6:9" ht="12.75">
      <c r="F53" s="258"/>
      <c r="G53" s="259"/>
      <c r="H53" s="259"/>
      <c r="I53" s="54"/>
    </row>
    <row r="54" spans="6:9" ht="12.75">
      <c r="F54" s="258"/>
      <c r="G54" s="259"/>
      <c r="H54" s="259"/>
      <c r="I54" s="54"/>
    </row>
    <row r="55" spans="6:9" ht="12.75">
      <c r="F55" s="258"/>
      <c r="G55" s="259"/>
      <c r="H55" s="259"/>
      <c r="I55" s="54"/>
    </row>
    <row r="56" spans="6:9" ht="12.75">
      <c r="F56" s="258"/>
      <c r="G56" s="259"/>
      <c r="H56" s="259"/>
      <c r="I56" s="54"/>
    </row>
    <row r="57" spans="6:9" ht="12.75">
      <c r="F57" s="258"/>
      <c r="G57" s="259"/>
      <c r="H57" s="259"/>
      <c r="I57" s="54"/>
    </row>
    <row r="58" spans="6:9" ht="12.75">
      <c r="F58" s="258"/>
      <c r="G58" s="259"/>
      <c r="H58" s="259"/>
      <c r="I58" s="54"/>
    </row>
    <row r="59" spans="6:9" ht="12.75">
      <c r="F59" s="258"/>
      <c r="G59" s="259"/>
      <c r="H59" s="259"/>
      <c r="I59" s="54"/>
    </row>
    <row r="60" spans="6:9" ht="12.75">
      <c r="F60" s="258"/>
      <c r="G60" s="259"/>
      <c r="H60" s="259"/>
      <c r="I60" s="54"/>
    </row>
    <row r="61" spans="6:9" ht="12.75">
      <c r="F61" s="258"/>
      <c r="G61" s="259"/>
      <c r="H61" s="259"/>
      <c r="I61" s="54"/>
    </row>
    <row r="62" spans="6:9" ht="12.75">
      <c r="F62" s="258"/>
      <c r="G62" s="259"/>
      <c r="H62" s="259"/>
      <c r="I62" s="54"/>
    </row>
    <row r="63" spans="6:9" ht="12.75">
      <c r="F63" s="258"/>
      <c r="G63" s="259"/>
      <c r="H63" s="259"/>
      <c r="I63" s="54"/>
    </row>
    <row r="64" spans="6:9" ht="12.75">
      <c r="F64" s="258"/>
      <c r="G64" s="259"/>
      <c r="H64" s="259"/>
      <c r="I64" s="54"/>
    </row>
    <row r="65" spans="6:9" ht="12.75">
      <c r="F65" s="258"/>
      <c r="G65" s="259"/>
      <c r="H65" s="259"/>
      <c r="I65" s="54"/>
    </row>
    <row r="66" spans="6:9" ht="12.75">
      <c r="F66" s="258"/>
      <c r="G66" s="259"/>
      <c r="H66" s="259"/>
      <c r="I66" s="54"/>
    </row>
    <row r="67" spans="6:9" ht="12.75">
      <c r="F67" s="258"/>
      <c r="G67" s="259"/>
      <c r="H67" s="259"/>
      <c r="I67" s="54"/>
    </row>
    <row r="68" spans="6:9" ht="12.75">
      <c r="F68" s="258"/>
      <c r="G68" s="259"/>
      <c r="H68" s="259"/>
      <c r="I68" s="54"/>
    </row>
    <row r="69" spans="6:9" ht="12.75">
      <c r="F69" s="258"/>
      <c r="G69" s="259"/>
      <c r="H69" s="259"/>
      <c r="I69" s="54"/>
    </row>
    <row r="70" spans="6:9" ht="12.75">
      <c r="F70" s="258"/>
      <c r="G70" s="259"/>
      <c r="H70" s="259"/>
      <c r="I70" s="54"/>
    </row>
    <row r="71" spans="6:9" ht="12.75">
      <c r="F71" s="258"/>
      <c r="G71" s="259"/>
      <c r="H71" s="259"/>
      <c r="I71" s="54"/>
    </row>
    <row r="72" spans="6:9" ht="12.75">
      <c r="F72" s="258"/>
      <c r="G72" s="259"/>
      <c r="H72" s="259"/>
      <c r="I72" s="54"/>
    </row>
    <row r="73" spans="6:9" ht="12.75">
      <c r="F73" s="258"/>
      <c r="G73" s="259"/>
      <c r="H73" s="259"/>
      <c r="I73" s="54"/>
    </row>
    <row r="74" spans="6:9" ht="12.75">
      <c r="F74" s="258"/>
      <c r="G74" s="259"/>
      <c r="H74" s="259"/>
      <c r="I74" s="54"/>
    </row>
    <row r="75" spans="6:9" ht="12.75">
      <c r="F75" s="258"/>
      <c r="G75" s="259"/>
      <c r="H75" s="259"/>
      <c r="I75" s="54"/>
    </row>
    <row r="76" spans="6:9" ht="12.75">
      <c r="F76" s="258"/>
      <c r="G76" s="259"/>
      <c r="H76" s="259"/>
      <c r="I76" s="54"/>
    </row>
    <row r="77" spans="6:9" ht="12.75">
      <c r="F77" s="258"/>
      <c r="G77" s="259"/>
      <c r="H77" s="259"/>
      <c r="I77" s="54"/>
    </row>
    <row r="78" spans="6:9" ht="12.75">
      <c r="F78" s="258"/>
      <c r="G78" s="259"/>
      <c r="H78" s="259"/>
      <c r="I78" s="54"/>
    </row>
    <row r="79" spans="6:9" ht="12.75">
      <c r="F79" s="258"/>
      <c r="G79" s="259"/>
      <c r="H79" s="259"/>
      <c r="I79" s="54"/>
    </row>
  </sheetData>
  <sheetProtection/>
  <mergeCells count="4">
    <mergeCell ref="A1:B1"/>
    <mergeCell ref="A2:B2"/>
    <mergeCell ref="G2:I2"/>
    <mergeCell ref="H28:I2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"/>
  <dimension ref="A1:CB165"/>
  <sheetViews>
    <sheetView showGridLines="0" showZeros="0" zoomScaleSheetLayoutView="100" zoomScalePageLayoutView="0" workbookViewId="0" topLeftCell="A1">
      <selection activeCell="J1" sqref="J1:J16384 K1:K16384"/>
    </sheetView>
  </sheetViews>
  <sheetFormatPr defaultColWidth="9.00390625" defaultRowHeight="12.75"/>
  <cols>
    <col min="1" max="1" width="4.375" style="261" customWidth="1"/>
    <col min="2" max="2" width="11.625" style="261" customWidth="1"/>
    <col min="3" max="3" width="40.375" style="261" customWidth="1"/>
    <col min="4" max="4" width="5.625" style="261" customWidth="1"/>
    <col min="5" max="5" width="8.625" style="275" customWidth="1"/>
    <col min="6" max="6" width="9.875" style="261" customWidth="1"/>
    <col min="7" max="7" width="13.875" style="261" customWidth="1"/>
    <col min="8" max="8" width="11.75390625" style="261" hidden="1" customWidth="1"/>
    <col min="9" max="9" width="11.625" style="261" hidden="1" customWidth="1"/>
    <col min="10" max="10" width="11.00390625" style="261" hidden="1" customWidth="1"/>
    <col min="11" max="11" width="10.375" style="261" hidden="1" customWidth="1"/>
    <col min="12" max="12" width="75.375" style="261" customWidth="1"/>
    <col min="13" max="13" width="45.25390625" style="261" customWidth="1"/>
    <col min="14" max="16384" width="9.125" style="261" customWidth="1"/>
  </cols>
  <sheetData>
    <row r="1" spans="1:7" ht="15.75">
      <c r="A1" s="260" t="s">
        <v>102</v>
      </c>
      <c r="B1" s="260"/>
      <c r="C1" s="260"/>
      <c r="D1" s="260"/>
      <c r="E1" s="260"/>
      <c r="F1" s="260"/>
      <c r="G1" s="260"/>
    </row>
    <row r="2" spans="2:7" ht="14.25" customHeight="1" thickBot="1">
      <c r="B2" s="262"/>
      <c r="C2" s="263"/>
      <c r="D2" s="263"/>
      <c r="E2" s="264"/>
      <c r="F2" s="263"/>
      <c r="G2" s="263"/>
    </row>
    <row r="3" spans="1:7" ht="13.5" thickTop="1">
      <c r="A3" s="205" t="s">
        <v>2</v>
      </c>
      <c r="B3" s="206"/>
      <c r="C3" s="207" t="s">
        <v>105</v>
      </c>
      <c r="D3" s="265"/>
      <c r="E3" s="266" t="s">
        <v>85</v>
      </c>
      <c r="F3" s="267" t="str">
        <f>'SO 02 SO 02 Rek'!H1</f>
        <v>SO 02</v>
      </c>
      <c r="G3" s="268"/>
    </row>
    <row r="4" spans="1:7" ht="13.5" thickBot="1">
      <c r="A4" s="269" t="s">
        <v>76</v>
      </c>
      <c r="B4" s="214"/>
      <c r="C4" s="215" t="s">
        <v>289</v>
      </c>
      <c r="D4" s="270"/>
      <c r="E4" s="271" t="str">
        <f>'SO 02 SO 02 Rek'!G2</f>
        <v>Odstranění objektu vepřína_úprava</v>
      </c>
      <c r="F4" s="272"/>
      <c r="G4" s="273"/>
    </row>
    <row r="5" spans="1:7" ht="13.5" thickTop="1">
      <c r="A5" s="274"/>
      <c r="G5" s="276"/>
    </row>
    <row r="6" spans="1:11" ht="27" customHeight="1">
      <c r="A6" s="277" t="s">
        <v>86</v>
      </c>
      <c r="B6" s="278" t="s">
        <v>87</v>
      </c>
      <c r="C6" s="278" t="s">
        <v>88</v>
      </c>
      <c r="D6" s="278" t="s">
        <v>89</v>
      </c>
      <c r="E6" s="279" t="s">
        <v>90</v>
      </c>
      <c r="F6" s="278" t="s">
        <v>91</v>
      </c>
      <c r="G6" s="280" t="s">
        <v>92</v>
      </c>
      <c r="H6" s="281" t="s">
        <v>93</v>
      </c>
      <c r="I6" s="281" t="s">
        <v>94</v>
      </c>
      <c r="J6" s="281" t="s">
        <v>95</v>
      </c>
      <c r="K6" s="281" t="s">
        <v>96</v>
      </c>
    </row>
    <row r="7" spans="1:15" ht="12.75">
      <c r="A7" s="282" t="s">
        <v>97</v>
      </c>
      <c r="B7" s="283" t="s">
        <v>110</v>
      </c>
      <c r="C7" s="284" t="s">
        <v>111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 ht="12.75">
      <c r="A8" s="293">
        <v>1</v>
      </c>
      <c r="B8" s="294" t="s">
        <v>113</v>
      </c>
      <c r="C8" s="295" t="s">
        <v>114</v>
      </c>
      <c r="D8" s="296" t="s">
        <v>115</v>
      </c>
      <c r="E8" s="297">
        <v>233.6</v>
      </c>
      <c r="F8" s="297">
        <v>0</v>
      </c>
      <c r="G8" s="298">
        <f>E8*F8</f>
        <v>0</v>
      </c>
      <c r="H8" s="299">
        <v>0.01838</v>
      </c>
      <c r="I8" s="300">
        <f>E8*H8</f>
        <v>4.293568</v>
      </c>
      <c r="J8" s="299">
        <v>0</v>
      </c>
      <c r="K8" s="300">
        <f>E8*J8</f>
        <v>0</v>
      </c>
      <c r="O8" s="292">
        <v>2</v>
      </c>
      <c r="AA8" s="261">
        <v>1</v>
      </c>
      <c r="AB8" s="261">
        <v>1</v>
      </c>
      <c r="AC8" s="261">
        <v>1</v>
      </c>
      <c r="AZ8" s="261">
        <v>1</v>
      </c>
      <c r="BA8" s="261">
        <f>IF(AZ8=1,G8,0)</f>
        <v>0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</v>
      </c>
      <c r="CB8" s="292">
        <v>1</v>
      </c>
    </row>
    <row r="9" spans="1:15" ht="12.75">
      <c r="A9" s="301"/>
      <c r="B9" s="304"/>
      <c r="C9" s="305" t="s">
        <v>291</v>
      </c>
      <c r="D9" s="306"/>
      <c r="E9" s="307">
        <v>233.6</v>
      </c>
      <c r="F9" s="308"/>
      <c r="G9" s="309"/>
      <c r="H9" s="310"/>
      <c r="I9" s="302"/>
      <c r="J9" s="311"/>
      <c r="K9" s="302"/>
      <c r="M9" s="303" t="s">
        <v>291</v>
      </c>
      <c r="O9" s="292"/>
    </row>
    <row r="10" spans="1:80" ht="12.75">
      <c r="A10" s="293">
        <v>2</v>
      </c>
      <c r="B10" s="294" t="s">
        <v>118</v>
      </c>
      <c r="C10" s="295" t="s">
        <v>119</v>
      </c>
      <c r="D10" s="296" t="s">
        <v>115</v>
      </c>
      <c r="E10" s="297">
        <v>233.6</v>
      </c>
      <c r="F10" s="297">
        <v>0</v>
      </c>
      <c r="G10" s="298">
        <f>E10*F10</f>
        <v>0</v>
      </c>
      <c r="H10" s="299">
        <v>0.00097</v>
      </c>
      <c r="I10" s="300">
        <f>E10*H10</f>
        <v>0.22659200000000002</v>
      </c>
      <c r="J10" s="299">
        <v>0</v>
      </c>
      <c r="K10" s="300">
        <f>E10*J10</f>
        <v>0</v>
      </c>
      <c r="O10" s="292">
        <v>2</v>
      </c>
      <c r="AA10" s="261">
        <v>1</v>
      </c>
      <c r="AB10" s="261">
        <v>1</v>
      </c>
      <c r="AC10" s="261">
        <v>1</v>
      </c>
      <c r="AZ10" s="261">
        <v>1</v>
      </c>
      <c r="BA10" s="261">
        <f>IF(AZ10=1,G10,0)</f>
        <v>0</v>
      </c>
      <c r="BB10" s="261">
        <f>IF(AZ10=2,G10,0)</f>
        <v>0</v>
      </c>
      <c r="BC10" s="261">
        <f>IF(AZ10=3,G10,0)</f>
        <v>0</v>
      </c>
      <c r="BD10" s="261">
        <f>IF(AZ10=4,G10,0)</f>
        <v>0</v>
      </c>
      <c r="BE10" s="261">
        <f>IF(AZ10=5,G10,0)</f>
        <v>0</v>
      </c>
      <c r="CA10" s="292">
        <v>1</v>
      </c>
      <c r="CB10" s="292">
        <v>1</v>
      </c>
    </row>
    <row r="11" spans="1:15" ht="12.75">
      <c r="A11" s="301"/>
      <c r="B11" s="304"/>
      <c r="C11" s="305" t="s">
        <v>291</v>
      </c>
      <c r="D11" s="306"/>
      <c r="E11" s="307">
        <v>233.6</v>
      </c>
      <c r="F11" s="308"/>
      <c r="G11" s="309"/>
      <c r="H11" s="310"/>
      <c r="I11" s="302"/>
      <c r="J11" s="311"/>
      <c r="K11" s="302"/>
      <c r="M11" s="303" t="s">
        <v>291</v>
      </c>
      <c r="O11" s="292"/>
    </row>
    <row r="12" spans="1:80" ht="12.75">
      <c r="A12" s="293">
        <v>3</v>
      </c>
      <c r="B12" s="294" t="s">
        <v>120</v>
      </c>
      <c r="C12" s="295" t="s">
        <v>121</v>
      </c>
      <c r="D12" s="296" t="s">
        <v>115</v>
      </c>
      <c r="E12" s="297">
        <v>233.6</v>
      </c>
      <c r="F12" s="297">
        <v>0</v>
      </c>
      <c r="G12" s="298">
        <f>E12*F12</f>
        <v>0</v>
      </c>
      <c r="H12" s="299">
        <v>0</v>
      </c>
      <c r="I12" s="300">
        <f>E12*H12</f>
        <v>0</v>
      </c>
      <c r="J12" s="299">
        <v>0</v>
      </c>
      <c r="K12" s="300">
        <f>E12*J12</f>
        <v>0</v>
      </c>
      <c r="O12" s="292">
        <v>2</v>
      </c>
      <c r="AA12" s="261">
        <v>1</v>
      </c>
      <c r="AB12" s="261">
        <v>1</v>
      </c>
      <c r="AC12" s="261">
        <v>1</v>
      </c>
      <c r="AZ12" s="261">
        <v>1</v>
      </c>
      <c r="BA12" s="261">
        <f>IF(AZ12=1,G12,0)</f>
        <v>0</v>
      </c>
      <c r="BB12" s="261">
        <f>IF(AZ12=2,G12,0)</f>
        <v>0</v>
      </c>
      <c r="BC12" s="261">
        <f>IF(AZ12=3,G12,0)</f>
        <v>0</v>
      </c>
      <c r="BD12" s="261">
        <f>IF(AZ12=4,G12,0)</f>
        <v>0</v>
      </c>
      <c r="BE12" s="261">
        <f>IF(AZ12=5,G12,0)</f>
        <v>0</v>
      </c>
      <c r="CA12" s="292">
        <v>1</v>
      </c>
      <c r="CB12" s="292">
        <v>1</v>
      </c>
    </row>
    <row r="13" spans="1:15" ht="12.75">
      <c r="A13" s="301"/>
      <c r="B13" s="304"/>
      <c r="C13" s="305" t="s">
        <v>291</v>
      </c>
      <c r="D13" s="306"/>
      <c r="E13" s="307">
        <v>233.6</v>
      </c>
      <c r="F13" s="308"/>
      <c r="G13" s="309"/>
      <c r="H13" s="310"/>
      <c r="I13" s="302"/>
      <c r="J13" s="311"/>
      <c r="K13" s="302"/>
      <c r="M13" s="303" t="s">
        <v>291</v>
      </c>
      <c r="O13" s="292"/>
    </row>
    <row r="14" spans="1:57" ht="12.75">
      <c r="A14" s="312"/>
      <c r="B14" s="313" t="s">
        <v>100</v>
      </c>
      <c r="C14" s="314" t="s">
        <v>112</v>
      </c>
      <c r="D14" s="315"/>
      <c r="E14" s="316"/>
      <c r="F14" s="317"/>
      <c r="G14" s="318">
        <f>SUM(G7:G13)</f>
        <v>0</v>
      </c>
      <c r="H14" s="319"/>
      <c r="I14" s="320">
        <f>SUM(I7:I13)</f>
        <v>4.52016</v>
      </c>
      <c r="J14" s="319"/>
      <c r="K14" s="320">
        <f>SUM(K7:K13)</f>
        <v>0</v>
      </c>
      <c r="O14" s="292">
        <v>4</v>
      </c>
      <c r="BA14" s="321">
        <f>SUM(BA7:BA13)</f>
        <v>0</v>
      </c>
      <c r="BB14" s="321">
        <f>SUM(BB7:BB13)</f>
        <v>0</v>
      </c>
      <c r="BC14" s="321">
        <f>SUM(BC7:BC13)</f>
        <v>0</v>
      </c>
      <c r="BD14" s="321">
        <f>SUM(BD7:BD13)</f>
        <v>0</v>
      </c>
      <c r="BE14" s="321">
        <f>SUM(BE7:BE13)</f>
        <v>0</v>
      </c>
    </row>
    <row r="15" spans="1:15" ht="12.75">
      <c r="A15" s="282" t="s">
        <v>97</v>
      </c>
      <c r="B15" s="283" t="s">
        <v>122</v>
      </c>
      <c r="C15" s="284" t="s">
        <v>123</v>
      </c>
      <c r="D15" s="285"/>
      <c r="E15" s="286"/>
      <c r="F15" s="286"/>
      <c r="G15" s="287"/>
      <c r="H15" s="288"/>
      <c r="I15" s="289"/>
      <c r="J15" s="290"/>
      <c r="K15" s="291"/>
      <c r="O15" s="292">
        <v>1</v>
      </c>
    </row>
    <row r="16" spans="1:80" ht="12.75">
      <c r="A16" s="293">
        <v>4</v>
      </c>
      <c r="B16" s="294" t="s">
        <v>125</v>
      </c>
      <c r="C16" s="295" t="s">
        <v>126</v>
      </c>
      <c r="D16" s="296" t="s">
        <v>127</v>
      </c>
      <c r="E16" s="297">
        <v>220.08</v>
      </c>
      <c r="F16" s="297">
        <v>0</v>
      </c>
      <c r="G16" s="298">
        <f>E16*F16</f>
        <v>0</v>
      </c>
      <c r="H16" s="299">
        <v>0</v>
      </c>
      <c r="I16" s="300">
        <f>E16*H16</f>
        <v>0</v>
      </c>
      <c r="J16" s="299">
        <v>-2</v>
      </c>
      <c r="K16" s="300">
        <f>E16*J16</f>
        <v>-440.16</v>
      </c>
      <c r="O16" s="292">
        <v>2</v>
      </c>
      <c r="AA16" s="261">
        <v>1</v>
      </c>
      <c r="AB16" s="261">
        <v>1</v>
      </c>
      <c r="AC16" s="261">
        <v>1</v>
      </c>
      <c r="AZ16" s="261">
        <v>1</v>
      </c>
      <c r="BA16" s="261">
        <f>IF(AZ16=1,G16,0)</f>
        <v>0</v>
      </c>
      <c r="BB16" s="261">
        <f>IF(AZ16=2,G16,0)</f>
        <v>0</v>
      </c>
      <c r="BC16" s="261">
        <f>IF(AZ16=3,G16,0)</f>
        <v>0</v>
      </c>
      <c r="BD16" s="261">
        <f>IF(AZ16=4,G16,0)</f>
        <v>0</v>
      </c>
      <c r="BE16" s="261">
        <f>IF(AZ16=5,G16,0)</f>
        <v>0</v>
      </c>
      <c r="CA16" s="292">
        <v>1</v>
      </c>
      <c r="CB16" s="292">
        <v>1</v>
      </c>
    </row>
    <row r="17" spans="1:15" ht="12.75">
      <c r="A17" s="301"/>
      <c r="B17" s="304"/>
      <c r="C17" s="305" t="s">
        <v>292</v>
      </c>
      <c r="D17" s="306"/>
      <c r="E17" s="307">
        <v>0</v>
      </c>
      <c r="F17" s="308"/>
      <c r="G17" s="309"/>
      <c r="H17" s="310"/>
      <c r="I17" s="302"/>
      <c r="J17" s="311"/>
      <c r="K17" s="302"/>
      <c r="M17" s="303" t="s">
        <v>292</v>
      </c>
      <c r="O17" s="292"/>
    </row>
    <row r="18" spans="1:15" ht="12.75">
      <c r="A18" s="301"/>
      <c r="B18" s="304"/>
      <c r="C18" s="305" t="s">
        <v>293</v>
      </c>
      <c r="D18" s="306"/>
      <c r="E18" s="307">
        <v>220.08</v>
      </c>
      <c r="F18" s="308"/>
      <c r="G18" s="309"/>
      <c r="H18" s="310"/>
      <c r="I18" s="302"/>
      <c r="J18" s="311"/>
      <c r="K18" s="302"/>
      <c r="M18" s="332">
        <v>220080</v>
      </c>
      <c r="O18" s="292"/>
    </row>
    <row r="19" spans="1:80" ht="12.75">
      <c r="A19" s="293">
        <v>5</v>
      </c>
      <c r="B19" s="294" t="s">
        <v>132</v>
      </c>
      <c r="C19" s="295" t="s">
        <v>133</v>
      </c>
      <c r="D19" s="296" t="s">
        <v>127</v>
      </c>
      <c r="E19" s="297">
        <v>260.452</v>
      </c>
      <c r="F19" s="297">
        <v>0</v>
      </c>
      <c r="G19" s="298">
        <f>E19*F19</f>
        <v>0</v>
      </c>
      <c r="H19" s="299">
        <v>0.00128</v>
      </c>
      <c r="I19" s="300">
        <f>E19*H19</f>
        <v>0.33337856000000005</v>
      </c>
      <c r="J19" s="299">
        <v>-1.8</v>
      </c>
      <c r="K19" s="300">
        <f>E19*J19</f>
        <v>-468.8136</v>
      </c>
      <c r="O19" s="292">
        <v>2</v>
      </c>
      <c r="AA19" s="261">
        <v>1</v>
      </c>
      <c r="AB19" s="261">
        <v>1</v>
      </c>
      <c r="AC19" s="261">
        <v>1</v>
      </c>
      <c r="AZ19" s="261">
        <v>1</v>
      </c>
      <c r="BA19" s="261">
        <f>IF(AZ19=1,G19,0)</f>
        <v>0</v>
      </c>
      <c r="BB19" s="261">
        <f>IF(AZ19=2,G19,0)</f>
        <v>0</v>
      </c>
      <c r="BC19" s="261">
        <f>IF(AZ19=3,G19,0)</f>
        <v>0</v>
      </c>
      <c r="BD19" s="261">
        <f>IF(AZ19=4,G19,0)</f>
        <v>0</v>
      </c>
      <c r="BE19" s="261">
        <f>IF(AZ19=5,G19,0)</f>
        <v>0</v>
      </c>
      <c r="CA19" s="292">
        <v>1</v>
      </c>
      <c r="CB19" s="292">
        <v>1</v>
      </c>
    </row>
    <row r="20" spans="1:15" ht="12.75">
      <c r="A20" s="301"/>
      <c r="B20" s="304"/>
      <c r="C20" s="305" t="s">
        <v>134</v>
      </c>
      <c r="D20" s="306"/>
      <c r="E20" s="307">
        <v>0</v>
      </c>
      <c r="F20" s="308"/>
      <c r="G20" s="309"/>
      <c r="H20" s="310"/>
      <c r="I20" s="302"/>
      <c r="J20" s="311"/>
      <c r="K20" s="302"/>
      <c r="M20" s="303" t="s">
        <v>134</v>
      </c>
      <c r="O20" s="292"/>
    </row>
    <row r="21" spans="1:15" ht="12.75">
      <c r="A21" s="301"/>
      <c r="B21" s="304"/>
      <c r="C21" s="305" t="s">
        <v>294</v>
      </c>
      <c r="D21" s="306"/>
      <c r="E21" s="307">
        <v>260.452</v>
      </c>
      <c r="F21" s="308"/>
      <c r="G21" s="309"/>
      <c r="H21" s="310"/>
      <c r="I21" s="302"/>
      <c r="J21" s="311"/>
      <c r="K21" s="302"/>
      <c r="M21" s="303" t="s">
        <v>294</v>
      </c>
      <c r="O21" s="292"/>
    </row>
    <row r="22" spans="1:80" ht="12.75">
      <c r="A22" s="293">
        <v>6</v>
      </c>
      <c r="B22" s="294" t="s">
        <v>295</v>
      </c>
      <c r="C22" s="295" t="s">
        <v>296</v>
      </c>
      <c r="D22" s="296" t="s">
        <v>127</v>
      </c>
      <c r="E22" s="297">
        <v>4.29</v>
      </c>
      <c r="F22" s="297">
        <v>0</v>
      </c>
      <c r="G22" s="298">
        <f>E22*F22</f>
        <v>0</v>
      </c>
      <c r="H22" s="299">
        <v>0</v>
      </c>
      <c r="I22" s="300">
        <f>E22*H22</f>
        <v>0</v>
      </c>
      <c r="J22" s="299">
        <v>-1.594</v>
      </c>
      <c r="K22" s="300">
        <f>E22*J22</f>
        <v>-6.83826</v>
      </c>
      <c r="O22" s="292">
        <v>2</v>
      </c>
      <c r="AA22" s="261">
        <v>1</v>
      </c>
      <c r="AB22" s="261">
        <v>1</v>
      </c>
      <c r="AC22" s="261">
        <v>1</v>
      </c>
      <c r="AZ22" s="261">
        <v>1</v>
      </c>
      <c r="BA22" s="261">
        <f>IF(AZ22=1,G22,0)</f>
        <v>0</v>
      </c>
      <c r="BB22" s="261">
        <f>IF(AZ22=2,G22,0)</f>
        <v>0</v>
      </c>
      <c r="BC22" s="261">
        <f>IF(AZ22=3,G22,0)</f>
        <v>0</v>
      </c>
      <c r="BD22" s="261">
        <f>IF(AZ22=4,G22,0)</f>
        <v>0</v>
      </c>
      <c r="BE22" s="261">
        <f>IF(AZ22=5,G22,0)</f>
        <v>0</v>
      </c>
      <c r="CA22" s="292">
        <v>1</v>
      </c>
      <c r="CB22" s="292">
        <v>1</v>
      </c>
    </row>
    <row r="23" spans="1:15" ht="12.75">
      <c r="A23" s="301"/>
      <c r="B23" s="304"/>
      <c r="C23" s="305" t="s">
        <v>297</v>
      </c>
      <c r="D23" s="306"/>
      <c r="E23" s="307">
        <v>0</v>
      </c>
      <c r="F23" s="308"/>
      <c r="G23" s="309"/>
      <c r="H23" s="310"/>
      <c r="I23" s="302"/>
      <c r="J23" s="311"/>
      <c r="K23" s="302"/>
      <c r="M23" s="303" t="s">
        <v>297</v>
      </c>
      <c r="O23" s="292"/>
    </row>
    <row r="24" spans="1:15" ht="12.75">
      <c r="A24" s="301"/>
      <c r="B24" s="304"/>
      <c r="C24" s="305" t="s">
        <v>298</v>
      </c>
      <c r="D24" s="306"/>
      <c r="E24" s="307">
        <v>4.29</v>
      </c>
      <c r="F24" s="308"/>
      <c r="G24" s="309"/>
      <c r="H24" s="310"/>
      <c r="I24" s="302"/>
      <c r="J24" s="311"/>
      <c r="K24" s="302"/>
      <c r="M24" s="303" t="s">
        <v>298</v>
      </c>
      <c r="O24" s="292"/>
    </row>
    <row r="25" spans="1:80" ht="12.75">
      <c r="A25" s="293">
        <v>7</v>
      </c>
      <c r="B25" s="294" t="s">
        <v>136</v>
      </c>
      <c r="C25" s="295" t="s">
        <v>137</v>
      </c>
      <c r="D25" s="296" t="s">
        <v>127</v>
      </c>
      <c r="E25" s="297">
        <v>35.235</v>
      </c>
      <c r="F25" s="297">
        <v>0</v>
      </c>
      <c r="G25" s="298">
        <f>E25*F25</f>
        <v>0</v>
      </c>
      <c r="H25" s="299">
        <v>0.00266</v>
      </c>
      <c r="I25" s="300">
        <f>E25*H25</f>
        <v>0.0937251</v>
      </c>
      <c r="J25" s="299">
        <v>-1.7</v>
      </c>
      <c r="K25" s="300">
        <f>E25*J25</f>
        <v>-59.899499999999996</v>
      </c>
      <c r="O25" s="292">
        <v>2</v>
      </c>
      <c r="AA25" s="261">
        <v>1</v>
      </c>
      <c r="AB25" s="261">
        <v>1</v>
      </c>
      <c r="AC25" s="261">
        <v>1</v>
      </c>
      <c r="AZ25" s="261">
        <v>1</v>
      </c>
      <c r="BA25" s="261">
        <f>IF(AZ25=1,G25,0)</f>
        <v>0</v>
      </c>
      <c r="BB25" s="261">
        <f>IF(AZ25=2,G25,0)</f>
        <v>0</v>
      </c>
      <c r="BC25" s="261">
        <f>IF(AZ25=3,G25,0)</f>
        <v>0</v>
      </c>
      <c r="BD25" s="261">
        <f>IF(AZ25=4,G25,0)</f>
        <v>0</v>
      </c>
      <c r="BE25" s="261">
        <f>IF(AZ25=5,G25,0)</f>
        <v>0</v>
      </c>
      <c r="CA25" s="292">
        <v>1</v>
      </c>
      <c r="CB25" s="292">
        <v>1</v>
      </c>
    </row>
    <row r="26" spans="1:15" ht="12.75">
      <c r="A26" s="301"/>
      <c r="B26" s="304"/>
      <c r="C26" s="305" t="s">
        <v>299</v>
      </c>
      <c r="D26" s="306"/>
      <c r="E26" s="307">
        <v>0</v>
      </c>
      <c r="F26" s="308"/>
      <c r="G26" s="309"/>
      <c r="H26" s="310"/>
      <c r="I26" s="302"/>
      <c r="J26" s="311"/>
      <c r="K26" s="302"/>
      <c r="M26" s="303" t="s">
        <v>299</v>
      </c>
      <c r="O26" s="292"/>
    </row>
    <row r="27" spans="1:15" ht="12.75">
      <c r="A27" s="301"/>
      <c r="B27" s="304"/>
      <c r="C27" s="305" t="s">
        <v>300</v>
      </c>
      <c r="D27" s="306"/>
      <c r="E27" s="307">
        <v>35.235</v>
      </c>
      <c r="F27" s="308"/>
      <c r="G27" s="309"/>
      <c r="H27" s="310"/>
      <c r="I27" s="302"/>
      <c r="J27" s="311"/>
      <c r="K27" s="302"/>
      <c r="M27" s="303" t="s">
        <v>300</v>
      </c>
      <c r="O27" s="292"/>
    </row>
    <row r="28" spans="1:80" ht="12.75">
      <c r="A28" s="293">
        <v>8</v>
      </c>
      <c r="B28" s="294" t="s">
        <v>301</v>
      </c>
      <c r="C28" s="295" t="s">
        <v>302</v>
      </c>
      <c r="D28" s="296" t="s">
        <v>115</v>
      </c>
      <c r="E28" s="297">
        <v>914.03</v>
      </c>
      <c r="F28" s="297">
        <v>0</v>
      </c>
      <c r="G28" s="298">
        <f>E28*F28</f>
        <v>0</v>
      </c>
      <c r="H28" s="299">
        <v>0</v>
      </c>
      <c r="I28" s="300">
        <f>E28*H28</f>
        <v>0</v>
      </c>
      <c r="J28" s="299">
        <v>-0.122</v>
      </c>
      <c r="K28" s="300">
        <f>E28*J28</f>
        <v>-111.51165999999999</v>
      </c>
      <c r="O28" s="292">
        <v>2</v>
      </c>
      <c r="AA28" s="261">
        <v>1</v>
      </c>
      <c r="AB28" s="261">
        <v>1</v>
      </c>
      <c r="AC28" s="261">
        <v>1</v>
      </c>
      <c r="AZ28" s="261">
        <v>1</v>
      </c>
      <c r="BA28" s="261">
        <f>IF(AZ28=1,G28,0)</f>
        <v>0</v>
      </c>
      <c r="BB28" s="261">
        <f>IF(AZ28=2,G28,0)</f>
        <v>0</v>
      </c>
      <c r="BC28" s="261">
        <f>IF(AZ28=3,G28,0)</f>
        <v>0</v>
      </c>
      <c r="BD28" s="261">
        <f>IF(AZ28=4,G28,0)</f>
        <v>0</v>
      </c>
      <c r="BE28" s="261">
        <f>IF(AZ28=5,G28,0)</f>
        <v>0</v>
      </c>
      <c r="CA28" s="292">
        <v>1</v>
      </c>
      <c r="CB28" s="292">
        <v>1</v>
      </c>
    </row>
    <row r="29" spans="1:15" ht="12.75">
      <c r="A29" s="301"/>
      <c r="B29" s="304"/>
      <c r="C29" s="305" t="s">
        <v>303</v>
      </c>
      <c r="D29" s="306"/>
      <c r="E29" s="307">
        <v>0</v>
      </c>
      <c r="F29" s="308"/>
      <c r="G29" s="309"/>
      <c r="H29" s="310"/>
      <c r="I29" s="302"/>
      <c r="J29" s="311"/>
      <c r="K29" s="302"/>
      <c r="M29" s="303" t="s">
        <v>303</v>
      </c>
      <c r="O29" s="292"/>
    </row>
    <row r="30" spans="1:15" ht="12.75">
      <c r="A30" s="301"/>
      <c r="B30" s="304"/>
      <c r="C30" s="305" t="s">
        <v>304</v>
      </c>
      <c r="D30" s="306"/>
      <c r="E30" s="307">
        <v>417.41</v>
      </c>
      <c r="F30" s="308"/>
      <c r="G30" s="309"/>
      <c r="H30" s="310"/>
      <c r="I30" s="302"/>
      <c r="J30" s="311"/>
      <c r="K30" s="302"/>
      <c r="M30" s="303" t="s">
        <v>304</v>
      </c>
      <c r="O30" s="292"/>
    </row>
    <row r="31" spans="1:15" ht="12.75">
      <c r="A31" s="301"/>
      <c r="B31" s="304"/>
      <c r="C31" s="305" t="s">
        <v>305</v>
      </c>
      <c r="D31" s="306"/>
      <c r="E31" s="307">
        <v>38.27</v>
      </c>
      <c r="F31" s="308"/>
      <c r="G31" s="309"/>
      <c r="H31" s="310"/>
      <c r="I31" s="302"/>
      <c r="J31" s="311"/>
      <c r="K31" s="302"/>
      <c r="M31" s="303" t="s">
        <v>305</v>
      </c>
      <c r="O31" s="292"/>
    </row>
    <row r="32" spans="1:15" ht="12.75">
      <c r="A32" s="301"/>
      <c r="B32" s="304"/>
      <c r="C32" s="305" t="s">
        <v>306</v>
      </c>
      <c r="D32" s="306"/>
      <c r="E32" s="307">
        <v>458.35</v>
      </c>
      <c r="F32" s="308"/>
      <c r="G32" s="309"/>
      <c r="H32" s="310"/>
      <c r="I32" s="302"/>
      <c r="J32" s="311"/>
      <c r="K32" s="302"/>
      <c r="M32" s="303" t="s">
        <v>306</v>
      </c>
      <c r="O32" s="292"/>
    </row>
    <row r="33" spans="1:80" ht="12.75">
      <c r="A33" s="293">
        <v>9</v>
      </c>
      <c r="B33" s="294" t="s">
        <v>152</v>
      </c>
      <c r="C33" s="295" t="s">
        <v>153</v>
      </c>
      <c r="D33" s="296" t="s">
        <v>127</v>
      </c>
      <c r="E33" s="297">
        <v>206.1</v>
      </c>
      <c r="F33" s="297">
        <v>0</v>
      </c>
      <c r="G33" s="298">
        <f>E33*F33</f>
        <v>0</v>
      </c>
      <c r="H33" s="299">
        <v>0</v>
      </c>
      <c r="I33" s="300">
        <f>E33*H33</f>
        <v>0</v>
      </c>
      <c r="J33" s="299">
        <v>-2.2</v>
      </c>
      <c r="K33" s="300">
        <f>E33*J33</f>
        <v>-453.42</v>
      </c>
      <c r="O33" s="292">
        <v>2</v>
      </c>
      <c r="AA33" s="261">
        <v>1</v>
      </c>
      <c r="AB33" s="261">
        <v>1</v>
      </c>
      <c r="AC33" s="261">
        <v>1</v>
      </c>
      <c r="AZ33" s="261">
        <v>1</v>
      </c>
      <c r="BA33" s="261">
        <f>IF(AZ33=1,G33,0)</f>
        <v>0</v>
      </c>
      <c r="BB33" s="261">
        <f>IF(AZ33=2,G33,0)</f>
        <v>0</v>
      </c>
      <c r="BC33" s="261">
        <f>IF(AZ33=3,G33,0)</f>
        <v>0</v>
      </c>
      <c r="BD33" s="261">
        <f>IF(AZ33=4,G33,0)</f>
        <v>0</v>
      </c>
      <c r="BE33" s="261">
        <f>IF(AZ33=5,G33,0)</f>
        <v>0</v>
      </c>
      <c r="CA33" s="292">
        <v>1</v>
      </c>
      <c r="CB33" s="292">
        <v>1</v>
      </c>
    </row>
    <row r="34" spans="1:15" ht="12.75">
      <c r="A34" s="301"/>
      <c r="B34" s="304"/>
      <c r="C34" s="305" t="s">
        <v>307</v>
      </c>
      <c r="D34" s="306"/>
      <c r="E34" s="307">
        <v>206.1</v>
      </c>
      <c r="F34" s="308"/>
      <c r="G34" s="309"/>
      <c r="H34" s="310"/>
      <c r="I34" s="302"/>
      <c r="J34" s="311"/>
      <c r="K34" s="302"/>
      <c r="M34" s="303" t="s">
        <v>307</v>
      </c>
      <c r="O34" s="292"/>
    </row>
    <row r="35" spans="1:80" ht="12.75">
      <c r="A35" s="293">
        <v>10</v>
      </c>
      <c r="B35" s="294" t="s">
        <v>156</v>
      </c>
      <c r="C35" s="295" t="s">
        <v>157</v>
      </c>
      <c r="D35" s="296" t="s">
        <v>115</v>
      </c>
      <c r="E35" s="297">
        <v>104.49</v>
      </c>
      <c r="F35" s="297">
        <v>0</v>
      </c>
      <c r="G35" s="298">
        <f>E35*F35</f>
        <v>0</v>
      </c>
      <c r="H35" s="299">
        <v>0</v>
      </c>
      <c r="I35" s="300">
        <f>E35*H35</f>
        <v>0</v>
      </c>
      <c r="J35" s="299">
        <v>-0.02</v>
      </c>
      <c r="K35" s="300">
        <f>E35*J35</f>
        <v>-2.0898</v>
      </c>
      <c r="O35" s="292">
        <v>2</v>
      </c>
      <c r="AA35" s="261">
        <v>1</v>
      </c>
      <c r="AB35" s="261">
        <v>1</v>
      </c>
      <c r="AC35" s="261">
        <v>1</v>
      </c>
      <c r="AZ35" s="261">
        <v>1</v>
      </c>
      <c r="BA35" s="261">
        <f>IF(AZ35=1,G35,0)</f>
        <v>0</v>
      </c>
      <c r="BB35" s="261">
        <f>IF(AZ35=2,G35,0)</f>
        <v>0</v>
      </c>
      <c r="BC35" s="261">
        <f>IF(AZ35=3,G35,0)</f>
        <v>0</v>
      </c>
      <c r="BD35" s="261">
        <f>IF(AZ35=4,G35,0)</f>
        <v>0</v>
      </c>
      <c r="BE35" s="261">
        <f>IF(AZ35=5,G35,0)</f>
        <v>0</v>
      </c>
      <c r="CA35" s="292">
        <v>1</v>
      </c>
      <c r="CB35" s="292">
        <v>1</v>
      </c>
    </row>
    <row r="36" spans="1:15" ht="12.75">
      <c r="A36" s="301"/>
      <c r="B36" s="304"/>
      <c r="C36" s="305" t="s">
        <v>308</v>
      </c>
      <c r="D36" s="306"/>
      <c r="E36" s="307">
        <v>104.49</v>
      </c>
      <c r="F36" s="308"/>
      <c r="G36" s="309"/>
      <c r="H36" s="310"/>
      <c r="I36" s="302"/>
      <c r="J36" s="311"/>
      <c r="K36" s="302"/>
      <c r="M36" s="303" t="s">
        <v>308</v>
      </c>
      <c r="O36" s="292"/>
    </row>
    <row r="37" spans="1:80" ht="12.75">
      <c r="A37" s="293">
        <v>11</v>
      </c>
      <c r="B37" s="294" t="s">
        <v>159</v>
      </c>
      <c r="C37" s="295" t="s">
        <v>160</v>
      </c>
      <c r="D37" s="296" t="s">
        <v>161</v>
      </c>
      <c r="E37" s="297">
        <v>98</v>
      </c>
      <c r="F37" s="297">
        <v>0</v>
      </c>
      <c r="G37" s="298">
        <f>E37*F37</f>
        <v>0</v>
      </c>
      <c r="H37" s="299">
        <v>0</v>
      </c>
      <c r="I37" s="300">
        <f>E37*H37</f>
        <v>0</v>
      </c>
      <c r="J37" s="299">
        <v>0</v>
      </c>
      <c r="K37" s="300">
        <f>E37*J37</f>
        <v>0</v>
      </c>
      <c r="O37" s="292">
        <v>2</v>
      </c>
      <c r="AA37" s="261">
        <v>1</v>
      </c>
      <c r="AB37" s="261">
        <v>1</v>
      </c>
      <c r="AC37" s="261">
        <v>1</v>
      </c>
      <c r="AZ37" s="261">
        <v>1</v>
      </c>
      <c r="BA37" s="261">
        <f>IF(AZ37=1,G37,0)</f>
        <v>0</v>
      </c>
      <c r="BB37" s="261">
        <f>IF(AZ37=2,G37,0)</f>
        <v>0</v>
      </c>
      <c r="BC37" s="261">
        <f>IF(AZ37=3,G37,0)</f>
        <v>0</v>
      </c>
      <c r="BD37" s="261">
        <f>IF(AZ37=4,G37,0)</f>
        <v>0</v>
      </c>
      <c r="BE37" s="261">
        <f>IF(AZ37=5,G37,0)</f>
        <v>0</v>
      </c>
      <c r="CA37" s="292">
        <v>1</v>
      </c>
      <c r="CB37" s="292">
        <v>1</v>
      </c>
    </row>
    <row r="38" spans="1:80" ht="12.75">
      <c r="A38" s="293">
        <v>12</v>
      </c>
      <c r="B38" s="294" t="s">
        <v>164</v>
      </c>
      <c r="C38" s="295" t="s">
        <v>165</v>
      </c>
      <c r="D38" s="296" t="s">
        <v>161</v>
      </c>
      <c r="E38" s="297">
        <v>4</v>
      </c>
      <c r="F38" s="297">
        <v>0</v>
      </c>
      <c r="G38" s="298">
        <f>E38*F38</f>
        <v>0</v>
      </c>
      <c r="H38" s="299">
        <v>0</v>
      </c>
      <c r="I38" s="300">
        <f>E38*H38</f>
        <v>0</v>
      </c>
      <c r="J38" s="299">
        <v>0</v>
      </c>
      <c r="K38" s="300">
        <f>E38*J38</f>
        <v>0</v>
      </c>
      <c r="O38" s="292">
        <v>2</v>
      </c>
      <c r="AA38" s="261">
        <v>1</v>
      </c>
      <c r="AB38" s="261">
        <v>1</v>
      </c>
      <c r="AC38" s="261">
        <v>1</v>
      </c>
      <c r="AZ38" s="261">
        <v>1</v>
      </c>
      <c r="BA38" s="261">
        <f>IF(AZ38=1,G38,0)</f>
        <v>0</v>
      </c>
      <c r="BB38" s="261">
        <f>IF(AZ38=2,G38,0)</f>
        <v>0</v>
      </c>
      <c r="BC38" s="261">
        <f>IF(AZ38=3,G38,0)</f>
        <v>0</v>
      </c>
      <c r="BD38" s="261">
        <f>IF(AZ38=4,G38,0)</f>
        <v>0</v>
      </c>
      <c r="BE38" s="261">
        <f>IF(AZ38=5,G38,0)</f>
        <v>0</v>
      </c>
      <c r="CA38" s="292">
        <v>1</v>
      </c>
      <c r="CB38" s="292">
        <v>1</v>
      </c>
    </row>
    <row r="39" spans="1:80" ht="12.75">
      <c r="A39" s="293">
        <v>13</v>
      </c>
      <c r="B39" s="294" t="s">
        <v>309</v>
      </c>
      <c r="C39" s="295" t="s">
        <v>310</v>
      </c>
      <c r="D39" s="296" t="s">
        <v>161</v>
      </c>
      <c r="E39" s="297">
        <v>12</v>
      </c>
      <c r="F39" s="297">
        <v>0</v>
      </c>
      <c r="G39" s="298">
        <f>E39*F39</f>
        <v>0</v>
      </c>
      <c r="H39" s="299">
        <v>0</v>
      </c>
      <c r="I39" s="300">
        <f>E39*H39</f>
        <v>0</v>
      </c>
      <c r="J39" s="299">
        <v>0</v>
      </c>
      <c r="K39" s="300">
        <f>E39*J39</f>
        <v>0</v>
      </c>
      <c r="O39" s="292">
        <v>2</v>
      </c>
      <c r="AA39" s="261">
        <v>1</v>
      </c>
      <c r="AB39" s="261">
        <v>1</v>
      </c>
      <c r="AC39" s="261">
        <v>1</v>
      </c>
      <c r="AZ39" s="261">
        <v>1</v>
      </c>
      <c r="BA39" s="261">
        <f>IF(AZ39=1,G39,0)</f>
        <v>0</v>
      </c>
      <c r="BB39" s="261">
        <f>IF(AZ39=2,G39,0)</f>
        <v>0</v>
      </c>
      <c r="BC39" s="261">
        <f>IF(AZ39=3,G39,0)</f>
        <v>0</v>
      </c>
      <c r="BD39" s="261">
        <f>IF(AZ39=4,G39,0)</f>
        <v>0</v>
      </c>
      <c r="BE39" s="261">
        <f>IF(AZ39=5,G39,0)</f>
        <v>0</v>
      </c>
      <c r="CA39" s="292">
        <v>1</v>
      </c>
      <c r="CB39" s="292">
        <v>1</v>
      </c>
    </row>
    <row r="40" spans="1:80" ht="12.75">
      <c r="A40" s="293">
        <v>14</v>
      </c>
      <c r="B40" s="294" t="s">
        <v>311</v>
      </c>
      <c r="C40" s="295" t="s">
        <v>312</v>
      </c>
      <c r="D40" s="296" t="s">
        <v>115</v>
      </c>
      <c r="E40" s="297">
        <v>58.8</v>
      </c>
      <c r="F40" s="297">
        <v>0</v>
      </c>
      <c r="G40" s="298">
        <f>E40*F40</f>
        <v>0</v>
      </c>
      <c r="H40" s="299">
        <v>0.00219</v>
      </c>
      <c r="I40" s="300">
        <f>E40*H40</f>
        <v>0.128772</v>
      </c>
      <c r="J40" s="299">
        <v>-0.041</v>
      </c>
      <c r="K40" s="300">
        <f>E40*J40</f>
        <v>-2.4108</v>
      </c>
      <c r="O40" s="292">
        <v>2</v>
      </c>
      <c r="AA40" s="261">
        <v>1</v>
      </c>
      <c r="AB40" s="261">
        <v>1</v>
      </c>
      <c r="AC40" s="261">
        <v>1</v>
      </c>
      <c r="AZ40" s="261">
        <v>1</v>
      </c>
      <c r="BA40" s="261">
        <f>IF(AZ40=1,G40,0)</f>
        <v>0</v>
      </c>
      <c r="BB40" s="261">
        <f>IF(AZ40=2,G40,0)</f>
        <v>0</v>
      </c>
      <c r="BC40" s="261">
        <f>IF(AZ40=3,G40,0)</f>
        <v>0</v>
      </c>
      <c r="BD40" s="261">
        <f>IF(AZ40=4,G40,0)</f>
        <v>0</v>
      </c>
      <c r="BE40" s="261">
        <f>IF(AZ40=5,G40,0)</f>
        <v>0</v>
      </c>
      <c r="CA40" s="292">
        <v>1</v>
      </c>
      <c r="CB40" s="292">
        <v>1</v>
      </c>
    </row>
    <row r="41" spans="1:15" ht="12.75">
      <c r="A41" s="301"/>
      <c r="B41" s="304"/>
      <c r="C41" s="305" t="s">
        <v>313</v>
      </c>
      <c r="D41" s="306"/>
      <c r="E41" s="307">
        <v>58.8</v>
      </c>
      <c r="F41" s="308"/>
      <c r="G41" s="309"/>
      <c r="H41" s="310"/>
      <c r="I41" s="302"/>
      <c r="J41" s="311"/>
      <c r="K41" s="302"/>
      <c r="M41" s="303" t="s">
        <v>313</v>
      </c>
      <c r="O41" s="292"/>
    </row>
    <row r="42" spans="1:80" ht="12.75">
      <c r="A42" s="293">
        <v>15</v>
      </c>
      <c r="B42" s="294" t="s">
        <v>166</v>
      </c>
      <c r="C42" s="295" t="s">
        <v>167</v>
      </c>
      <c r="D42" s="296" t="s">
        <v>115</v>
      </c>
      <c r="E42" s="297">
        <v>7.092</v>
      </c>
      <c r="F42" s="297">
        <v>0</v>
      </c>
      <c r="G42" s="298">
        <f>E42*F42</f>
        <v>0</v>
      </c>
      <c r="H42" s="299">
        <v>0.00117</v>
      </c>
      <c r="I42" s="300">
        <f>E42*H42</f>
        <v>0.00829764</v>
      </c>
      <c r="J42" s="299">
        <v>-0.088</v>
      </c>
      <c r="K42" s="300">
        <f>E42*J42</f>
        <v>-0.624096</v>
      </c>
      <c r="O42" s="292">
        <v>2</v>
      </c>
      <c r="AA42" s="261">
        <v>1</v>
      </c>
      <c r="AB42" s="261">
        <v>1</v>
      </c>
      <c r="AC42" s="261">
        <v>1</v>
      </c>
      <c r="AZ42" s="261">
        <v>1</v>
      </c>
      <c r="BA42" s="261">
        <f>IF(AZ42=1,G42,0)</f>
        <v>0</v>
      </c>
      <c r="BB42" s="261">
        <f>IF(AZ42=2,G42,0)</f>
        <v>0</v>
      </c>
      <c r="BC42" s="261">
        <f>IF(AZ42=3,G42,0)</f>
        <v>0</v>
      </c>
      <c r="BD42" s="261">
        <f>IF(AZ42=4,G42,0)</f>
        <v>0</v>
      </c>
      <c r="BE42" s="261">
        <f>IF(AZ42=5,G42,0)</f>
        <v>0</v>
      </c>
      <c r="CA42" s="292">
        <v>1</v>
      </c>
      <c r="CB42" s="292">
        <v>1</v>
      </c>
    </row>
    <row r="43" spans="1:15" ht="12.75">
      <c r="A43" s="301"/>
      <c r="B43" s="304"/>
      <c r="C43" s="305" t="s">
        <v>314</v>
      </c>
      <c r="D43" s="306"/>
      <c r="E43" s="307">
        <v>7.092</v>
      </c>
      <c r="F43" s="308"/>
      <c r="G43" s="309"/>
      <c r="H43" s="310"/>
      <c r="I43" s="302"/>
      <c r="J43" s="311"/>
      <c r="K43" s="302"/>
      <c r="M43" s="303" t="s">
        <v>314</v>
      </c>
      <c r="O43" s="292"/>
    </row>
    <row r="44" spans="1:80" ht="12.75">
      <c r="A44" s="293">
        <v>16</v>
      </c>
      <c r="B44" s="294" t="s">
        <v>172</v>
      </c>
      <c r="C44" s="295" t="s">
        <v>173</v>
      </c>
      <c r="D44" s="296" t="s">
        <v>161</v>
      </c>
      <c r="E44" s="297">
        <v>2</v>
      </c>
      <c r="F44" s="297">
        <v>0</v>
      </c>
      <c r="G44" s="298">
        <f>E44*F44</f>
        <v>0</v>
      </c>
      <c r="H44" s="299">
        <v>0</v>
      </c>
      <c r="I44" s="300">
        <f>E44*H44</f>
        <v>0</v>
      </c>
      <c r="J44" s="299">
        <v>0</v>
      </c>
      <c r="K44" s="300">
        <f>E44*J44</f>
        <v>0</v>
      </c>
      <c r="O44" s="292">
        <v>2</v>
      </c>
      <c r="AA44" s="261">
        <v>1</v>
      </c>
      <c r="AB44" s="261">
        <v>1</v>
      </c>
      <c r="AC44" s="261">
        <v>1</v>
      </c>
      <c r="AZ44" s="261">
        <v>1</v>
      </c>
      <c r="BA44" s="261">
        <f>IF(AZ44=1,G44,0)</f>
        <v>0</v>
      </c>
      <c r="BB44" s="261">
        <f>IF(AZ44=2,G44,0)</f>
        <v>0</v>
      </c>
      <c r="BC44" s="261">
        <f>IF(AZ44=3,G44,0)</f>
        <v>0</v>
      </c>
      <c r="BD44" s="261">
        <f>IF(AZ44=4,G44,0)</f>
        <v>0</v>
      </c>
      <c r="BE44" s="261">
        <f>IF(AZ44=5,G44,0)</f>
        <v>0</v>
      </c>
      <c r="CA44" s="292">
        <v>1</v>
      </c>
      <c r="CB44" s="292">
        <v>1</v>
      </c>
    </row>
    <row r="45" spans="1:80" ht="12.75">
      <c r="A45" s="293">
        <v>17</v>
      </c>
      <c r="B45" s="294" t="s">
        <v>315</v>
      </c>
      <c r="C45" s="295" t="s">
        <v>316</v>
      </c>
      <c r="D45" s="296" t="s">
        <v>115</v>
      </c>
      <c r="E45" s="297">
        <v>8.4</v>
      </c>
      <c r="F45" s="297">
        <v>0</v>
      </c>
      <c r="G45" s="298">
        <f>E45*F45</f>
        <v>0</v>
      </c>
      <c r="H45" s="299">
        <v>0.00056</v>
      </c>
      <c r="I45" s="300">
        <f>E45*H45</f>
        <v>0.004704</v>
      </c>
      <c r="J45" s="299">
        <v>-0.066</v>
      </c>
      <c r="K45" s="300">
        <f>E45*J45</f>
        <v>-0.5544</v>
      </c>
      <c r="O45" s="292">
        <v>2</v>
      </c>
      <c r="AA45" s="261">
        <v>1</v>
      </c>
      <c r="AB45" s="261">
        <v>1</v>
      </c>
      <c r="AC45" s="261">
        <v>1</v>
      </c>
      <c r="AZ45" s="261">
        <v>1</v>
      </c>
      <c r="BA45" s="261">
        <f>IF(AZ45=1,G45,0)</f>
        <v>0</v>
      </c>
      <c r="BB45" s="261">
        <f>IF(AZ45=2,G45,0)</f>
        <v>0</v>
      </c>
      <c r="BC45" s="261">
        <f>IF(AZ45=3,G45,0)</f>
        <v>0</v>
      </c>
      <c r="BD45" s="261">
        <f>IF(AZ45=4,G45,0)</f>
        <v>0</v>
      </c>
      <c r="BE45" s="261">
        <f>IF(AZ45=5,G45,0)</f>
        <v>0</v>
      </c>
      <c r="CA45" s="292">
        <v>1</v>
      </c>
      <c r="CB45" s="292">
        <v>1</v>
      </c>
    </row>
    <row r="46" spans="1:15" ht="12.75">
      <c r="A46" s="301"/>
      <c r="B46" s="304"/>
      <c r="C46" s="305" t="s">
        <v>317</v>
      </c>
      <c r="D46" s="306"/>
      <c r="E46" s="307">
        <v>8.4</v>
      </c>
      <c r="F46" s="308"/>
      <c r="G46" s="309"/>
      <c r="H46" s="310"/>
      <c r="I46" s="302"/>
      <c r="J46" s="311"/>
      <c r="K46" s="302"/>
      <c r="M46" s="303" t="s">
        <v>317</v>
      </c>
      <c r="O46" s="292"/>
    </row>
    <row r="47" spans="1:57" ht="12.75">
      <c r="A47" s="312"/>
      <c r="B47" s="313" t="s">
        <v>100</v>
      </c>
      <c r="C47" s="314" t="s">
        <v>124</v>
      </c>
      <c r="D47" s="315"/>
      <c r="E47" s="316"/>
      <c r="F47" s="317"/>
      <c r="G47" s="318">
        <f>SUM(G15:G46)</f>
        <v>0</v>
      </c>
      <c r="H47" s="319"/>
      <c r="I47" s="320">
        <f>SUM(I15:I46)</f>
        <v>0.5688773000000001</v>
      </c>
      <c r="J47" s="319"/>
      <c r="K47" s="320">
        <f>SUM(K15:K46)</f>
        <v>-1546.322116</v>
      </c>
      <c r="O47" s="292">
        <v>4</v>
      </c>
      <c r="BA47" s="321">
        <f>SUM(BA15:BA46)</f>
        <v>0</v>
      </c>
      <c r="BB47" s="321">
        <f>SUM(BB15:BB46)</f>
        <v>0</v>
      </c>
      <c r="BC47" s="321">
        <f>SUM(BC15:BC46)</f>
        <v>0</v>
      </c>
      <c r="BD47" s="321">
        <f>SUM(BD15:BD46)</f>
        <v>0</v>
      </c>
      <c r="BE47" s="321">
        <f>SUM(BE15:BE46)</f>
        <v>0</v>
      </c>
    </row>
    <row r="48" spans="1:15" ht="12.75">
      <c r="A48" s="282" t="s">
        <v>97</v>
      </c>
      <c r="B48" s="283" t="s">
        <v>191</v>
      </c>
      <c r="C48" s="284" t="s">
        <v>192</v>
      </c>
      <c r="D48" s="285"/>
      <c r="E48" s="286"/>
      <c r="F48" s="286"/>
      <c r="G48" s="287"/>
      <c r="H48" s="288"/>
      <c r="I48" s="289"/>
      <c r="J48" s="290"/>
      <c r="K48" s="291"/>
      <c r="O48" s="292">
        <v>1</v>
      </c>
    </row>
    <row r="49" spans="1:80" ht="12.75">
      <c r="A49" s="293">
        <v>18</v>
      </c>
      <c r="B49" s="294" t="s">
        <v>318</v>
      </c>
      <c r="C49" s="295" t="s">
        <v>319</v>
      </c>
      <c r="D49" s="296" t="s">
        <v>115</v>
      </c>
      <c r="E49" s="297">
        <v>1020.5</v>
      </c>
      <c r="F49" s="297">
        <v>0</v>
      </c>
      <c r="G49" s="298">
        <f>E49*F49</f>
        <v>0</v>
      </c>
      <c r="H49" s="299">
        <v>0</v>
      </c>
      <c r="I49" s="300">
        <f>E49*H49</f>
        <v>0</v>
      </c>
      <c r="J49" s="299">
        <v>-0.05</v>
      </c>
      <c r="K49" s="300">
        <f>E49*J49</f>
        <v>-51.025000000000006</v>
      </c>
      <c r="O49" s="292">
        <v>2</v>
      </c>
      <c r="AA49" s="261">
        <v>1</v>
      </c>
      <c r="AB49" s="261">
        <v>1</v>
      </c>
      <c r="AC49" s="261">
        <v>1</v>
      </c>
      <c r="AZ49" s="261">
        <v>1</v>
      </c>
      <c r="BA49" s="261">
        <f>IF(AZ49=1,G49,0)</f>
        <v>0</v>
      </c>
      <c r="BB49" s="261">
        <f>IF(AZ49=2,G49,0)</f>
        <v>0</v>
      </c>
      <c r="BC49" s="261">
        <f>IF(AZ49=3,G49,0)</f>
        <v>0</v>
      </c>
      <c r="BD49" s="261">
        <f>IF(AZ49=4,G49,0)</f>
        <v>0</v>
      </c>
      <c r="BE49" s="261">
        <f>IF(AZ49=5,G49,0)</f>
        <v>0</v>
      </c>
      <c r="CA49" s="292">
        <v>1</v>
      </c>
      <c r="CB49" s="292">
        <v>1</v>
      </c>
    </row>
    <row r="50" spans="1:15" ht="12.75">
      <c r="A50" s="301"/>
      <c r="B50" s="304"/>
      <c r="C50" s="305" t="s">
        <v>320</v>
      </c>
      <c r="D50" s="306"/>
      <c r="E50" s="307">
        <v>0</v>
      </c>
      <c r="F50" s="308"/>
      <c r="G50" s="309"/>
      <c r="H50" s="310"/>
      <c r="I50" s="302"/>
      <c r="J50" s="311"/>
      <c r="K50" s="302"/>
      <c r="M50" s="303" t="s">
        <v>320</v>
      </c>
      <c r="O50" s="292"/>
    </row>
    <row r="51" spans="1:15" ht="12.75">
      <c r="A51" s="301"/>
      <c r="B51" s="304"/>
      <c r="C51" s="305" t="s">
        <v>321</v>
      </c>
      <c r="D51" s="306"/>
      <c r="E51" s="307">
        <v>1020.5</v>
      </c>
      <c r="F51" s="308"/>
      <c r="G51" s="309"/>
      <c r="H51" s="310"/>
      <c r="I51" s="302"/>
      <c r="J51" s="311"/>
      <c r="K51" s="302"/>
      <c r="M51" s="303" t="s">
        <v>321</v>
      </c>
      <c r="O51" s="292"/>
    </row>
    <row r="52" spans="1:80" ht="12.75">
      <c r="A52" s="293">
        <v>19</v>
      </c>
      <c r="B52" s="294" t="s">
        <v>194</v>
      </c>
      <c r="C52" s="295" t="s">
        <v>195</v>
      </c>
      <c r="D52" s="296" t="s">
        <v>115</v>
      </c>
      <c r="E52" s="297">
        <v>517.6</v>
      </c>
      <c r="F52" s="297">
        <v>0</v>
      </c>
      <c r="G52" s="298">
        <f>E52*F52</f>
        <v>0</v>
      </c>
      <c r="H52" s="299">
        <v>0</v>
      </c>
      <c r="I52" s="300">
        <f>E52*H52</f>
        <v>0</v>
      </c>
      <c r="J52" s="299">
        <v>-0.068</v>
      </c>
      <c r="K52" s="300">
        <f>E52*J52</f>
        <v>-35.1968</v>
      </c>
      <c r="O52" s="292">
        <v>2</v>
      </c>
      <c r="AA52" s="261">
        <v>1</v>
      </c>
      <c r="AB52" s="261">
        <v>1</v>
      </c>
      <c r="AC52" s="261">
        <v>1</v>
      </c>
      <c r="AZ52" s="261">
        <v>1</v>
      </c>
      <c r="BA52" s="261">
        <f>IF(AZ52=1,G52,0)</f>
        <v>0</v>
      </c>
      <c r="BB52" s="261">
        <f>IF(AZ52=2,G52,0)</f>
        <v>0</v>
      </c>
      <c r="BC52" s="261">
        <f>IF(AZ52=3,G52,0)</f>
        <v>0</v>
      </c>
      <c r="BD52" s="261">
        <f>IF(AZ52=4,G52,0)</f>
        <v>0</v>
      </c>
      <c r="BE52" s="261">
        <f>IF(AZ52=5,G52,0)</f>
        <v>0</v>
      </c>
      <c r="CA52" s="292">
        <v>1</v>
      </c>
      <c r="CB52" s="292">
        <v>1</v>
      </c>
    </row>
    <row r="53" spans="1:15" ht="12.75">
      <c r="A53" s="301"/>
      <c r="B53" s="304"/>
      <c r="C53" s="305" t="s">
        <v>322</v>
      </c>
      <c r="D53" s="306"/>
      <c r="E53" s="307">
        <v>517.6</v>
      </c>
      <c r="F53" s="308"/>
      <c r="G53" s="309"/>
      <c r="H53" s="310"/>
      <c r="I53" s="302"/>
      <c r="J53" s="311"/>
      <c r="K53" s="302"/>
      <c r="M53" s="303" t="s">
        <v>322</v>
      </c>
      <c r="O53" s="292"/>
    </row>
    <row r="54" spans="1:57" ht="12.75">
      <c r="A54" s="312"/>
      <c r="B54" s="313" t="s">
        <v>100</v>
      </c>
      <c r="C54" s="314" t="s">
        <v>193</v>
      </c>
      <c r="D54" s="315"/>
      <c r="E54" s="316"/>
      <c r="F54" s="317"/>
      <c r="G54" s="318">
        <f>SUM(G48:G53)</f>
        <v>0</v>
      </c>
      <c r="H54" s="319"/>
      <c r="I54" s="320">
        <f>SUM(I48:I53)</f>
        <v>0</v>
      </c>
      <c r="J54" s="319"/>
      <c r="K54" s="320">
        <f>SUM(K48:K53)</f>
        <v>-86.2218</v>
      </c>
      <c r="O54" s="292">
        <v>4</v>
      </c>
      <c r="BA54" s="321">
        <f>SUM(BA48:BA53)</f>
        <v>0</v>
      </c>
      <c r="BB54" s="321">
        <f>SUM(BB48:BB53)</f>
        <v>0</v>
      </c>
      <c r="BC54" s="321">
        <f>SUM(BC48:BC53)</f>
        <v>0</v>
      </c>
      <c r="BD54" s="321">
        <f>SUM(BD48:BD53)</f>
        <v>0</v>
      </c>
      <c r="BE54" s="321">
        <f>SUM(BE48:BE53)</f>
        <v>0</v>
      </c>
    </row>
    <row r="55" spans="1:15" ht="12.75">
      <c r="A55" s="282" t="s">
        <v>97</v>
      </c>
      <c r="B55" s="283" t="s">
        <v>197</v>
      </c>
      <c r="C55" s="284" t="s">
        <v>198</v>
      </c>
      <c r="D55" s="285"/>
      <c r="E55" s="286"/>
      <c r="F55" s="286"/>
      <c r="G55" s="287"/>
      <c r="H55" s="288"/>
      <c r="I55" s="289"/>
      <c r="J55" s="290"/>
      <c r="K55" s="291"/>
      <c r="O55" s="292">
        <v>1</v>
      </c>
    </row>
    <row r="56" spans="1:80" ht="12.75">
      <c r="A56" s="293">
        <v>20</v>
      </c>
      <c r="B56" s="294" t="s">
        <v>200</v>
      </c>
      <c r="C56" s="295" t="s">
        <v>201</v>
      </c>
      <c r="D56" s="296" t="s">
        <v>202</v>
      </c>
      <c r="E56" s="297">
        <v>25</v>
      </c>
      <c r="F56" s="297">
        <v>0</v>
      </c>
      <c r="G56" s="298">
        <f>E56*F56</f>
        <v>0</v>
      </c>
      <c r="H56" s="299">
        <v>0</v>
      </c>
      <c r="I56" s="300">
        <f>E56*H56</f>
        <v>0</v>
      </c>
      <c r="J56" s="299">
        <v>-1</v>
      </c>
      <c r="K56" s="300">
        <f>E56*J56</f>
        <v>-25</v>
      </c>
      <c r="O56" s="292">
        <v>2</v>
      </c>
      <c r="AA56" s="261">
        <v>1</v>
      </c>
      <c r="AB56" s="261">
        <v>1</v>
      </c>
      <c r="AC56" s="261">
        <v>1</v>
      </c>
      <c r="AZ56" s="261">
        <v>1</v>
      </c>
      <c r="BA56" s="261">
        <f>IF(AZ56=1,G56,0)</f>
        <v>0</v>
      </c>
      <c r="BB56" s="261">
        <f>IF(AZ56=2,G56,0)</f>
        <v>0</v>
      </c>
      <c r="BC56" s="261">
        <f>IF(AZ56=3,G56,0)</f>
        <v>0</v>
      </c>
      <c r="BD56" s="261">
        <f>IF(AZ56=4,G56,0)</f>
        <v>0</v>
      </c>
      <c r="BE56" s="261">
        <f>IF(AZ56=5,G56,0)</f>
        <v>0</v>
      </c>
      <c r="CA56" s="292">
        <v>1</v>
      </c>
      <c r="CB56" s="292">
        <v>1</v>
      </c>
    </row>
    <row r="57" spans="1:57" ht="12.75">
      <c r="A57" s="312"/>
      <c r="B57" s="313" t="s">
        <v>100</v>
      </c>
      <c r="C57" s="314" t="s">
        <v>199</v>
      </c>
      <c r="D57" s="315"/>
      <c r="E57" s="316"/>
      <c r="F57" s="317"/>
      <c r="G57" s="318">
        <f>SUM(G55:G56)</f>
        <v>0</v>
      </c>
      <c r="H57" s="319"/>
      <c r="I57" s="320">
        <f>SUM(I55:I56)</f>
        <v>0</v>
      </c>
      <c r="J57" s="319"/>
      <c r="K57" s="320">
        <f>SUM(K55:K56)</f>
        <v>-25</v>
      </c>
      <c r="O57" s="292">
        <v>4</v>
      </c>
      <c r="BA57" s="321">
        <f>SUM(BA55:BA56)</f>
        <v>0</v>
      </c>
      <c r="BB57" s="321">
        <f>SUM(BB55:BB56)</f>
        <v>0</v>
      </c>
      <c r="BC57" s="321">
        <f>SUM(BC55:BC56)</f>
        <v>0</v>
      </c>
      <c r="BD57" s="321">
        <f>SUM(BD55:BD56)</f>
        <v>0</v>
      </c>
      <c r="BE57" s="321">
        <f>SUM(BE55:BE56)</f>
        <v>0</v>
      </c>
    </row>
    <row r="58" spans="1:15" ht="12.75">
      <c r="A58" s="282" t="s">
        <v>97</v>
      </c>
      <c r="B58" s="283" t="s">
        <v>207</v>
      </c>
      <c r="C58" s="284" t="s">
        <v>208</v>
      </c>
      <c r="D58" s="285"/>
      <c r="E58" s="286"/>
      <c r="F58" s="286"/>
      <c r="G58" s="287"/>
      <c r="H58" s="288"/>
      <c r="I58" s="289"/>
      <c r="J58" s="290"/>
      <c r="K58" s="291"/>
      <c r="O58" s="292">
        <v>1</v>
      </c>
    </row>
    <row r="59" spans="1:80" ht="12.75">
      <c r="A59" s="293">
        <v>21</v>
      </c>
      <c r="B59" s="294" t="s">
        <v>210</v>
      </c>
      <c r="C59" s="295" t="s">
        <v>211</v>
      </c>
      <c r="D59" s="296" t="s">
        <v>202</v>
      </c>
      <c r="E59" s="297">
        <v>5.0890373</v>
      </c>
      <c r="F59" s="297">
        <v>0</v>
      </c>
      <c r="G59" s="298">
        <f>E59*F59</f>
        <v>0</v>
      </c>
      <c r="H59" s="299">
        <v>0</v>
      </c>
      <c r="I59" s="300">
        <f>E59*H59</f>
        <v>0</v>
      </c>
      <c r="J59" s="299"/>
      <c r="K59" s="300">
        <f>E59*J59</f>
        <v>0</v>
      </c>
      <c r="O59" s="292">
        <v>2</v>
      </c>
      <c r="AA59" s="261">
        <v>7</v>
      </c>
      <c r="AB59" s="261">
        <v>1</v>
      </c>
      <c r="AC59" s="261">
        <v>2</v>
      </c>
      <c r="AZ59" s="261">
        <v>1</v>
      </c>
      <c r="BA59" s="261">
        <f>IF(AZ59=1,G59,0)</f>
        <v>0</v>
      </c>
      <c r="BB59" s="261">
        <f>IF(AZ59=2,G59,0)</f>
        <v>0</v>
      </c>
      <c r="BC59" s="261">
        <f>IF(AZ59=3,G59,0)</f>
        <v>0</v>
      </c>
      <c r="BD59" s="261">
        <f>IF(AZ59=4,G59,0)</f>
        <v>0</v>
      </c>
      <c r="BE59" s="261">
        <f>IF(AZ59=5,G59,0)</f>
        <v>0</v>
      </c>
      <c r="CA59" s="292">
        <v>7</v>
      </c>
      <c r="CB59" s="292">
        <v>1</v>
      </c>
    </row>
    <row r="60" spans="1:57" ht="12.75">
      <c r="A60" s="312"/>
      <c r="B60" s="313" t="s">
        <v>100</v>
      </c>
      <c r="C60" s="314" t="s">
        <v>209</v>
      </c>
      <c r="D60" s="315"/>
      <c r="E60" s="316"/>
      <c r="F60" s="317"/>
      <c r="G60" s="318">
        <f>SUM(G58:G59)</f>
        <v>0</v>
      </c>
      <c r="H60" s="319"/>
      <c r="I60" s="320">
        <f>SUM(I58:I59)</f>
        <v>0</v>
      </c>
      <c r="J60" s="319"/>
      <c r="K60" s="320">
        <f>SUM(K58:K59)</f>
        <v>0</v>
      </c>
      <c r="O60" s="292">
        <v>4</v>
      </c>
      <c r="BA60" s="321">
        <f>SUM(BA58:BA59)</f>
        <v>0</v>
      </c>
      <c r="BB60" s="321">
        <f>SUM(BB58:BB59)</f>
        <v>0</v>
      </c>
      <c r="BC60" s="321">
        <f>SUM(BC58:BC59)</f>
        <v>0</v>
      </c>
      <c r="BD60" s="321">
        <f>SUM(BD58:BD59)</f>
        <v>0</v>
      </c>
      <c r="BE60" s="321">
        <f>SUM(BE58:BE59)</f>
        <v>0</v>
      </c>
    </row>
    <row r="61" spans="1:15" ht="12.75">
      <c r="A61" s="282" t="s">
        <v>97</v>
      </c>
      <c r="B61" s="283" t="s">
        <v>212</v>
      </c>
      <c r="C61" s="284" t="s">
        <v>213</v>
      </c>
      <c r="D61" s="285"/>
      <c r="E61" s="286"/>
      <c r="F61" s="286"/>
      <c r="G61" s="287"/>
      <c r="H61" s="288"/>
      <c r="I61" s="289"/>
      <c r="J61" s="290"/>
      <c r="K61" s="291"/>
      <c r="O61" s="292">
        <v>1</v>
      </c>
    </row>
    <row r="62" spans="1:80" ht="12.75">
      <c r="A62" s="293">
        <v>22</v>
      </c>
      <c r="B62" s="294" t="s">
        <v>323</v>
      </c>
      <c r="C62" s="295" t="s">
        <v>324</v>
      </c>
      <c r="D62" s="296" t="s">
        <v>115</v>
      </c>
      <c r="E62" s="297">
        <v>1263.549</v>
      </c>
      <c r="F62" s="297">
        <v>0</v>
      </c>
      <c r="G62" s="298">
        <f>E62*F62</f>
        <v>0</v>
      </c>
      <c r="H62" s="299">
        <v>0</v>
      </c>
      <c r="I62" s="300">
        <f>E62*H62</f>
        <v>0</v>
      </c>
      <c r="J62" s="299">
        <v>-0.03924</v>
      </c>
      <c r="K62" s="300">
        <f>E62*J62</f>
        <v>-49.58166275999999</v>
      </c>
      <c r="O62" s="292">
        <v>2</v>
      </c>
      <c r="AA62" s="261">
        <v>2</v>
      </c>
      <c r="AB62" s="261">
        <v>7</v>
      </c>
      <c r="AC62" s="261">
        <v>7</v>
      </c>
      <c r="AZ62" s="261">
        <v>2</v>
      </c>
      <c r="BA62" s="261">
        <f>IF(AZ62=1,G62,0)</f>
        <v>0</v>
      </c>
      <c r="BB62" s="261">
        <f>IF(AZ62=2,G62,0)</f>
        <v>0</v>
      </c>
      <c r="BC62" s="261">
        <f>IF(AZ62=3,G62,0)</f>
        <v>0</v>
      </c>
      <c r="BD62" s="261">
        <f>IF(AZ62=4,G62,0)</f>
        <v>0</v>
      </c>
      <c r="BE62" s="261">
        <f>IF(AZ62=5,G62,0)</f>
        <v>0</v>
      </c>
      <c r="CA62" s="292">
        <v>2</v>
      </c>
      <c r="CB62" s="292">
        <v>7</v>
      </c>
    </row>
    <row r="63" spans="1:15" ht="12.75">
      <c r="A63" s="301"/>
      <c r="B63" s="304"/>
      <c r="C63" s="305" t="s">
        <v>325</v>
      </c>
      <c r="D63" s="306"/>
      <c r="E63" s="307">
        <v>0</v>
      </c>
      <c r="F63" s="308"/>
      <c r="G63" s="309"/>
      <c r="H63" s="310"/>
      <c r="I63" s="302"/>
      <c r="J63" s="311"/>
      <c r="K63" s="302"/>
      <c r="M63" s="303" t="s">
        <v>325</v>
      </c>
      <c r="O63" s="292"/>
    </row>
    <row r="64" spans="1:15" ht="12.75">
      <c r="A64" s="301"/>
      <c r="B64" s="304"/>
      <c r="C64" s="305" t="s">
        <v>326</v>
      </c>
      <c r="D64" s="306"/>
      <c r="E64" s="307">
        <v>1263.549</v>
      </c>
      <c r="F64" s="308"/>
      <c r="G64" s="309"/>
      <c r="H64" s="310"/>
      <c r="I64" s="302"/>
      <c r="J64" s="311"/>
      <c r="K64" s="302"/>
      <c r="M64" s="332">
        <v>1263549</v>
      </c>
      <c r="O64" s="292"/>
    </row>
    <row r="65" spans="1:80" ht="12.75">
      <c r="A65" s="293">
        <v>23</v>
      </c>
      <c r="B65" s="294" t="s">
        <v>327</v>
      </c>
      <c r="C65" s="295" t="s">
        <v>328</v>
      </c>
      <c r="D65" s="296" t="s">
        <v>115</v>
      </c>
      <c r="E65" s="297">
        <v>914.03</v>
      </c>
      <c r="F65" s="297">
        <v>0</v>
      </c>
      <c r="G65" s="298">
        <f>E65*F65</f>
        <v>0</v>
      </c>
      <c r="H65" s="299">
        <v>0</v>
      </c>
      <c r="I65" s="300">
        <f>E65*H65</f>
        <v>0</v>
      </c>
      <c r="J65" s="299">
        <v>-0.014</v>
      </c>
      <c r="K65" s="300">
        <f>E65*J65</f>
        <v>-12.79642</v>
      </c>
      <c r="O65" s="292">
        <v>2</v>
      </c>
      <c r="AA65" s="261">
        <v>2</v>
      </c>
      <c r="AB65" s="261">
        <v>0</v>
      </c>
      <c r="AC65" s="261">
        <v>0</v>
      </c>
      <c r="AZ65" s="261">
        <v>2</v>
      </c>
      <c r="BA65" s="261">
        <f>IF(AZ65=1,G65,0)</f>
        <v>0</v>
      </c>
      <c r="BB65" s="261">
        <f>IF(AZ65=2,G65,0)</f>
        <v>0</v>
      </c>
      <c r="BC65" s="261">
        <f>IF(AZ65=3,G65,0)</f>
        <v>0</v>
      </c>
      <c r="BD65" s="261">
        <f>IF(AZ65=4,G65,0)</f>
        <v>0</v>
      </c>
      <c r="BE65" s="261">
        <f>IF(AZ65=5,G65,0)</f>
        <v>0</v>
      </c>
      <c r="CA65" s="292">
        <v>2</v>
      </c>
      <c r="CB65" s="292">
        <v>0</v>
      </c>
    </row>
    <row r="66" spans="1:15" ht="12.75">
      <c r="A66" s="301"/>
      <c r="B66" s="304"/>
      <c r="C66" s="305" t="s">
        <v>304</v>
      </c>
      <c r="D66" s="306"/>
      <c r="E66" s="307">
        <v>417.41</v>
      </c>
      <c r="F66" s="308"/>
      <c r="G66" s="309"/>
      <c r="H66" s="310"/>
      <c r="I66" s="302"/>
      <c r="J66" s="311"/>
      <c r="K66" s="302"/>
      <c r="M66" s="303" t="s">
        <v>304</v>
      </c>
      <c r="O66" s="292"/>
    </row>
    <row r="67" spans="1:15" ht="12.75">
      <c r="A67" s="301"/>
      <c r="B67" s="304"/>
      <c r="C67" s="305" t="s">
        <v>305</v>
      </c>
      <c r="D67" s="306"/>
      <c r="E67" s="307">
        <v>38.27</v>
      </c>
      <c r="F67" s="308"/>
      <c r="G67" s="309"/>
      <c r="H67" s="310"/>
      <c r="I67" s="302"/>
      <c r="J67" s="311"/>
      <c r="K67" s="302"/>
      <c r="M67" s="303" t="s">
        <v>305</v>
      </c>
      <c r="O67" s="292"/>
    </row>
    <row r="68" spans="1:15" ht="12.75">
      <c r="A68" s="301"/>
      <c r="B68" s="304"/>
      <c r="C68" s="305" t="s">
        <v>306</v>
      </c>
      <c r="D68" s="306"/>
      <c r="E68" s="307">
        <v>458.35</v>
      </c>
      <c r="F68" s="308"/>
      <c r="G68" s="309"/>
      <c r="H68" s="310"/>
      <c r="I68" s="302"/>
      <c r="J68" s="311"/>
      <c r="K68" s="302"/>
      <c r="M68" s="303" t="s">
        <v>306</v>
      </c>
      <c r="O68" s="292"/>
    </row>
    <row r="69" spans="1:57" ht="12.75">
      <c r="A69" s="312"/>
      <c r="B69" s="313" t="s">
        <v>100</v>
      </c>
      <c r="C69" s="314" t="s">
        <v>214</v>
      </c>
      <c r="D69" s="315"/>
      <c r="E69" s="316"/>
      <c r="F69" s="317"/>
      <c r="G69" s="318">
        <f>SUM(G61:G68)</f>
        <v>0</v>
      </c>
      <c r="H69" s="319"/>
      <c r="I69" s="320">
        <f>SUM(I61:I68)</f>
        <v>0</v>
      </c>
      <c r="J69" s="319"/>
      <c r="K69" s="320">
        <f>SUM(K61:K68)</f>
        <v>-62.37808275999999</v>
      </c>
      <c r="O69" s="292">
        <v>4</v>
      </c>
      <c r="BA69" s="321">
        <f>SUM(BA61:BA68)</f>
        <v>0</v>
      </c>
      <c r="BB69" s="321">
        <f>SUM(BB61:BB68)</f>
        <v>0</v>
      </c>
      <c r="BC69" s="321">
        <f>SUM(BC61:BC68)</f>
        <v>0</v>
      </c>
      <c r="BD69" s="321">
        <f>SUM(BD61:BD68)</f>
        <v>0</v>
      </c>
      <c r="BE69" s="321">
        <f>SUM(BE61:BE68)</f>
        <v>0</v>
      </c>
    </row>
    <row r="70" spans="1:15" ht="12.75">
      <c r="A70" s="282" t="s">
        <v>97</v>
      </c>
      <c r="B70" s="283" t="s">
        <v>225</v>
      </c>
      <c r="C70" s="284" t="s">
        <v>226</v>
      </c>
      <c r="D70" s="285"/>
      <c r="E70" s="286"/>
      <c r="F70" s="286"/>
      <c r="G70" s="287"/>
      <c r="H70" s="288"/>
      <c r="I70" s="289"/>
      <c r="J70" s="290"/>
      <c r="K70" s="291"/>
      <c r="O70" s="292">
        <v>1</v>
      </c>
    </row>
    <row r="71" spans="1:80" ht="12.75">
      <c r="A71" s="293">
        <v>24</v>
      </c>
      <c r="B71" s="294" t="s">
        <v>329</v>
      </c>
      <c r="C71" s="295" t="s">
        <v>330</v>
      </c>
      <c r="D71" s="296" t="s">
        <v>115</v>
      </c>
      <c r="E71" s="297">
        <v>1263.549</v>
      </c>
      <c r="F71" s="297">
        <v>0</v>
      </c>
      <c r="G71" s="298">
        <f>E71*F71</f>
        <v>0</v>
      </c>
      <c r="H71" s="299">
        <v>0</v>
      </c>
      <c r="I71" s="300">
        <f>E71*H71</f>
        <v>0</v>
      </c>
      <c r="J71" s="299">
        <v>-0.00751</v>
      </c>
      <c r="K71" s="300">
        <f>E71*J71</f>
        <v>-9.48925299</v>
      </c>
      <c r="O71" s="292">
        <v>2</v>
      </c>
      <c r="AA71" s="261">
        <v>1</v>
      </c>
      <c r="AB71" s="261">
        <v>7</v>
      </c>
      <c r="AC71" s="261">
        <v>7</v>
      </c>
      <c r="AZ71" s="261">
        <v>2</v>
      </c>
      <c r="BA71" s="261">
        <f>IF(AZ71=1,G71,0)</f>
        <v>0</v>
      </c>
      <c r="BB71" s="261">
        <f>IF(AZ71=2,G71,0)</f>
        <v>0</v>
      </c>
      <c r="BC71" s="261">
        <f>IF(AZ71=3,G71,0)</f>
        <v>0</v>
      </c>
      <c r="BD71" s="261">
        <f>IF(AZ71=4,G71,0)</f>
        <v>0</v>
      </c>
      <c r="BE71" s="261">
        <f>IF(AZ71=5,G71,0)</f>
        <v>0</v>
      </c>
      <c r="CA71" s="292">
        <v>1</v>
      </c>
      <c r="CB71" s="292">
        <v>7</v>
      </c>
    </row>
    <row r="72" spans="1:15" ht="12.75">
      <c r="A72" s="301"/>
      <c r="B72" s="304"/>
      <c r="C72" s="305" t="s">
        <v>326</v>
      </c>
      <c r="D72" s="306"/>
      <c r="E72" s="307">
        <v>1263.549</v>
      </c>
      <c r="F72" s="308"/>
      <c r="G72" s="309"/>
      <c r="H72" s="310"/>
      <c r="I72" s="302"/>
      <c r="J72" s="311"/>
      <c r="K72" s="302"/>
      <c r="M72" s="332">
        <v>1263549</v>
      </c>
      <c r="O72" s="292"/>
    </row>
    <row r="73" spans="1:80" ht="12.75">
      <c r="A73" s="293">
        <v>25</v>
      </c>
      <c r="B73" s="294" t="s">
        <v>228</v>
      </c>
      <c r="C73" s="295" t="s">
        <v>229</v>
      </c>
      <c r="D73" s="296" t="s">
        <v>115</v>
      </c>
      <c r="E73" s="297">
        <v>14.5</v>
      </c>
      <c r="F73" s="297">
        <v>0</v>
      </c>
      <c r="G73" s="298">
        <f>E73*F73</f>
        <v>0</v>
      </c>
      <c r="H73" s="299">
        <v>0</v>
      </c>
      <c r="I73" s="300">
        <f>E73*H73</f>
        <v>0</v>
      </c>
      <c r="J73" s="299">
        <v>-0.00721</v>
      </c>
      <c r="K73" s="300">
        <f>E73*J73</f>
        <v>-0.104545</v>
      </c>
      <c r="O73" s="292">
        <v>2</v>
      </c>
      <c r="AA73" s="261">
        <v>1</v>
      </c>
      <c r="AB73" s="261">
        <v>7</v>
      </c>
      <c r="AC73" s="261">
        <v>7</v>
      </c>
      <c r="AZ73" s="261">
        <v>2</v>
      </c>
      <c r="BA73" s="261">
        <f>IF(AZ73=1,G73,0)</f>
        <v>0</v>
      </c>
      <c r="BB73" s="261">
        <f>IF(AZ73=2,G73,0)</f>
        <v>0</v>
      </c>
      <c r="BC73" s="261">
        <f>IF(AZ73=3,G73,0)</f>
        <v>0</v>
      </c>
      <c r="BD73" s="261">
        <f>IF(AZ73=4,G73,0)</f>
        <v>0</v>
      </c>
      <c r="BE73" s="261">
        <f>IF(AZ73=5,G73,0)</f>
        <v>0</v>
      </c>
      <c r="CA73" s="292">
        <v>1</v>
      </c>
      <c r="CB73" s="292">
        <v>7</v>
      </c>
    </row>
    <row r="74" spans="1:15" ht="12.75">
      <c r="A74" s="301"/>
      <c r="B74" s="304"/>
      <c r="C74" s="305" t="s">
        <v>331</v>
      </c>
      <c r="D74" s="306"/>
      <c r="E74" s="307">
        <v>14.5</v>
      </c>
      <c r="F74" s="308"/>
      <c r="G74" s="309"/>
      <c r="H74" s="310"/>
      <c r="I74" s="302"/>
      <c r="J74" s="311"/>
      <c r="K74" s="302"/>
      <c r="M74" s="303" t="s">
        <v>331</v>
      </c>
      <c r="O74" s="292"/>
    </row>
    <row r="75" spans="1:80" ht="12.75">
      <c r="A75" s="293">
        <v>26</v>
      </c>
      <c r="B75" s="294" t="s">
        <v>232</v>
      </c>
      <c r="C75" s="295" t="s">
        <v>233</v>
      </c>
      <c r="D75" s="296" t="s">
        <v>142</v>
      </c>
      <c r="E75" s="297">
        <v>48</v>
      </c>
      <c r="F75" s="297">
        <v>0</v>
      </c>
      <c r="G75" s="298">
        <f>E75*F75</f>
        <v>0</v>
      </c>
      <c r="H75" s="299">
        <v>0</v>
      </c>
      <c r="I75" s="300">
        <f>E75*H75</f>
        <v>0</v>
      </c>
      <c r="J75" s="299">
        <v>-0.00286</v>
      </c>
      <c r="K75" s="300">
        <f>E75*J75</f>
        <v>-0.13728</v>
      </c>
      <c r="O75" s="292">
        <v>2</v>
      </c>
      <c r="AA75" s="261">
        <v>1</v>
      </c>
      <c r="AB75" s="261">
        <v>7</v>
      </c>
      <c r="AC75" s="261">
        <v>7</v>
      </c>
      <c r="AZ75" s="261">
        <v>2</v>
      </c>
      <c r="BA75" s="261">
        <f>IF(AZ75=1,G75,0)</f>
        <v>0</v>
      </c>
      <c r="BB75" s="261">
        <f>IF(AZ75=2,G75,0)</f>
        <v>0</v>
      </c>
      <c r="BC75" s="261">
        <f>IF(AZ75=3,G75,0)</f>
        <v>0</v>
      </c>
      <c r="BD75" s="261">
        <f>IF(AZ75=4,G75,0)</f>
        <v>0</v>
      </c>
      <c r="BE75" s="261">
        <f>IF(AZ75=5,G75,0)</f>
        <v>0</v>
      </c>
      <c r="CA75" s="292">
        <v>1</v>
      </c>
      <c r="CB75" s="292">
        <v>7</v>
      </c>
    </row>
    <row r="76" spans="1:15" ht="12.75">
      <c r="A76" s="301"/>
      <c r="B76" s="304"/>
      <c r="C76" s="305" t="s">
        <v>332</v>
      </c>
      <c r="D76" s="306"/>
      <c r="E76" s="307">
        <v>48</v>
      </c>
      <c r="F76" s="308"/>
      <c r="G76" s="309"/>
      <c r="H76" s="310"/>
      <c r="I76" s="302"/>
      <c r="J76" s="311"/>
      <c r="K76" s="302"/>
      <c r="M76" s="303" t="s">
        <v>332</v>
      </c>
      <c r="O76" s="292"/>
    </row>
    <row r="77" spans="1:80" ht="12.75">
      <c r="A77" s="293">
        <v>27</v>
      </c>
      <c r="B77" s="294" t="s">
        <v>236</v>
      </c>
      <c r="C77" s="295" t="s">
        <v>237</v>
      </c>
      <c r="D77" s="296" t="s">
        <v>161</v>
      </c>
      <c r="E77" s="297">
        <v>4</v>
      </c>
      <c r="F77" s="297">
        <v>0</v>
      </c>
      <c r="G77" s="298">
        <f>E77*F77</f>
        <v>0</v>
      </c>
      <c r="H77" s="299">
        <v>0</v>
      </c>
      <c r="I77" s="300">
        <f>E77*H77</f>
        <v>0</v>
      </c>
      <c r="J77" s="299">
        <v>-0.00115</v>
      </c>
      <c r="K77" s="300">
        <f>E77*J77</f>
        <v>-0.0046</v>
      </c>
      <c r="O77" s="292">
        <v>2</v>
      </c>
      <c r="AA77" s="261">
        <v>1</v>
      </c>
      <c r="AB77" s="261">
        <v>7</v>
      </c>
      <c r="AC77" s="261">
        <v>7</v>
      </c>
      <c r="AZ77" s="261">
        <v>2</v>
      </c>
      <c r="BA77" s="261">
        <f>IF(AZ77=1,G77,0)</f>
        <v>0</v>
      </c>
      <c r="BB77" s="261">
        <f>IF(AZ77=2,G77,0)</f>
        <v>0</v>
      </c>
      <c r="BC77" s="261">
        <f>IF(AZ77=3,G77,0)</f>
        <v>0</v>
      </c>
      <c r="BD77" s="261">
        <f>IF(AZ77=4,G77,0)</f>
        <v>0</v>
      </c>
      <c r="BE77" s="261">
        <f>IF(AZ77=5,G77,0)</f>
        <v>0</v>
      </c>
      <c r="CA77" s="292">
        <v>1</v>
      </c>
      <c r="CB77" s="292">
        <v>7</v>
      </c>
    </row>
    <row r="78" spans="1:80" ht="12.75">
      <c r="A78" s="293">
        <v>28</v>
      </c>
      <c r="B78" s="294" t="s">
        <v>238</v>
      </c>
      <c r="C78" s="295" t="s">
        <v>239</v>
      </c>
      <c r="D78" s="296" t="s">
        <v>142</v>
      </c>
      <c r="E78" s="297">
        <v>60</v>
      </c>
      <c r="F78" s="297">
        <v>0</v>
      </c>
      <c r="G78" s="298">
        <f>E78*F78</f>
        <v>0</v>
      </c>
      <c r="H78" s="299">
        <v>0</v>
      </c>
      <c r="I78" s="300">
        <f>E78*H78</f>
        <v>0</v>
      </c>
      <c r="J78" s="299">
        <v>-0.00192</v>
      </c>
      <c r="K78" s="300">
        <f>E78*J78</f>
        <v>-0.1152</v>
      </c>
      <c r="O78" s="292">
        <v>2</v>
      </c>
      <c r="AA78" s="261">
        <v>1</v>
      </c>
      <c r="AB78" s="261">
        <v>7</v>
      </c>
      <c r="AC78" s="261">
        <v>7</v>
      </c>
      <c r="AZ78" s="261">
        <v>2</v>
      </c>
      <c r="BA78" s="261">
        <f>IF(AZ78=1,G78,0)</f>
        <v>0</v>
      </c>
      <c r="BB78" s="261">
        <f>IF(AZ78=2,G78,0)</f>
        <v>0</v>
      </c>
      <c r="BC78" s="261">
        <f>IF(AZ78=3,G78,0)</f>
        <v>0</v>
      </c>
      <c r="BD78" s="261">
        <f>IF(AZ78=4,G78,0)</f>
        <v>0</v>
      </c>
      <c r="BE78" s="261">
        <f>IF(AZ78=5,G78,0)</f>
        <v>0</v>
      </c>
      <c r="CA78" s="292">
        <v>1</v>
      </c>
      <c r="CB78" s="292">
        <v>7</v>
      </c>
    </row>
    <row r="79" spans="1:15" ht="12.75">
      <c r="A79" s="301"/>
      <c r="B79" s="304"/>
      <c r="C79" s="305" t="s">
        <v>333</v>
      </c>
      <c r="D79" s="306"/>
      <c r="E79" s="307">
        <v>60</v>
      </c>
      <c r="F79" s="308"/>
      <c r="G79" s="309"/>
      <c r="H79" s="310"/>
      <c r="I79" s="302"/>
      <c r="J79" s="311"/>
      <c r="K79" s="302"/>
      <c r="M79" s="303" t="s">
        <v>333</v>
      </c>
      <c r="O79" s="292"/>
    </row>
    <row r="80" spans="1:80" ht="12.75">
      <c r="A80" s="293">
        <v>29</v>
      </c>
      <c r="B80" s="294" t="s">
        <v>241</v>
      </c>
      <c r="C80" s="295" t="s">
        <v>242</v>
      </c>
      <c r="D80" s="296" t="s">
        <v>142</v>
      </c>
      <c r="E80" s="297">
        <v>36</v>
      </c>
      <c r="F80" s="297">
        <v>0</v>
      </c>
      <c r="G80" s="298">
        <f>E80*F80</f>
        <v>0</v>
      </c>
      <c r="H80" s="299">
        <v>0</v>
      </c>
      <c r="I80" s="300">
        <f>E80*H80</f>
        <v>0</v>
      </c>
      <c r="J80" s="299">
        <v>-0.00175</v>
      </c>
      <c r="K80" s="300">
        <f>E80*J80</f>
        <v>-0.063</v>
      </c>
      <c r="O80" s="292">
        <v>2</v>
      </c>
      <c r="AA80" s="261">
        <v>1</v>
      </c>
      <c r="AB80" s="261">
        <v>7</v>
      </c>
      <c r="AC80" s="261">
        <v>7</v>
      </c>
      <c r="AZ80" s="261">
        <v>2</v>
      </c>
      <c r="BA80" s="261">
        <f>IF(AZ80=1,G80,0)</f>
        <v>0</v>
      </c>
      <c r="BB80" s="261">
        <f>IF(AZ80=2,G80,0)</f>
        <v>0</v>
      </c>
      <c r="BC80" s="261">
        <f>IF(AZ80=3,G80,0)</f>
        <v>0</v>
      </c>
      <c r="BD80" s="261">
        <f>IF(AZ80=4,G80,0)</f>
        <v>0</v>
      </c>
      <c r="BE80" s="261">
        <f>IF(AZ80=5,G80,0)</f>
        <v>0</v>
      </c>
      <c r="CA80" s="292">
        <v>1</v>
      </c>
      <c r="CB80" s="292">
        <v>7</v>
      </c>
    </row>
    <row r="81" spans="1:80" ht="12.75">
      <c r="A81" s="293">
        <v>30</v>
      </c>
      <c r="B81" s="294" t="s">
        <v>244</v>
      </c>
      <c r="C81" s="295" t="s">
        <v>245</v>
      </c>
      <c r="D81" s="296" t="s">
        <v>142</v>
      </c>
      <c r="E81" s="297">
        <v>20</v>
      </c>
      <c r="F81" s="297">
        <v>0</v>
      </c>
      <c r="G81" s="298">
        <f>E81*F81</f>
        <v>0</v>
      </c>
      <c r="H81" s="299">
        <v>0</v>
      </c>
      <c r="I81" s="300">
        <f>E81*H81</f>
        <v>0</v>
      </c>
      <c r="J81" s="299">
        <v>-0.00285</v>
      </c>
      <c r="K81" s="300">
        <f>E81*J81</f>
        <v>-0.057</v>
      </c>
      <c r="O81" s="292">
        <v>2</v>
      </c>
      <c r="AA81" s="261">
        <v>1</v>
      </c>
      <c r="AB81" s="261">
        <v>7</v>
      </c>
      <c r="AC81" s="261">
        <v>7</v>
      </c>
      <c r="AZ81" s="261">
        <v>2</v>
      </c>
      <c r="BA81" s="261">
        <f>IF(AZ81=1,G81,0)</f>
        <v>0</v>
      </c>
      <c r="BB81" s="261">
        <f>IF(AZ81=2,G81,0)</f>
        <v>0</v>
      </c>
      <c r="BC81" s="261">
        <f>IF(AZ81=3,G81,0)</f>
        <v>0</v>
      </c>
      <c r="BD81" s="261">
        <f>IF(AZ81=4,G81,0)</f>
        <v>0</v>
      </c>
      <c r="BE81" s="261">
        <f>IF(AZ81=5,G81,0)</f>
        <v>0</v>
      </c>
      <c r="CA81" s="292">
        <v>1</v>
      </c>
      <c r="CB81" s="292">
        <v>7</v>
      </c>
    </row>
    <row r="82" spans="1:15" ht="12.75">
      <c r="A82" s="301"/>
      <c r="B82" s="304"/>
      <c r="C82" s="305" t="s">
        <v>334</v>
      </c>
      <c r="D82" s="306"/>
      <c r="E82" s="307">
        <v>20</v>
      </c>
      <c r="F82" s="308"/>
      <c r="G82" s="309"/>
      <c r="H82" s="310"/>
      <c r="I82" s="302"/>
      <c r="J82" s="311"/>
      <c r="K82" s="302"/>
      <c r="M82" s="303" t="s">
        <v>334</v>
      </c>
      <c r="O82" s="292"/>
    </row>
    <row r="83" spans="1:80" ht="12.75">
      <c r="A83" s="293">
        <v>31</v>
      </c>
      <c r="B83" s="294" t="s">
        <v>247</v>
      </c>
      <c r="C83" s="295" t="s">
        <v>248</v>
      </c>
      <c r="D83" s="296" t="s">
        <v>12</v>
      </c>
      <c r="E83" s="297"/>
      <c r="F83" s="297">
        <v>0</v>
      </c>
      <c r="G83" s="298">
        <f>E83*F83</f>
        <v>0</v>
      </c>
      <c r="H83" s="299">
        <v>0</v>
      </c>
      <c r="I83" s="300">
        <f>E83*H83</f>
        <v>0</v>
      </c>
      <c r="J83" s="299"/>
      <c r="K83" s="300">
        <f>E83*J83</f>
        <v>0</v>
      </c>
      <c r="O83" s="292">
        <v>2</v>
      </c>
      <c r="AA83" s="261">
        <v>7</v>
      </c>
      <c r="AB83" s="261">
        <v>1002</v>
      </c>
      <c r="AC83" s="261">
        <v>5</v>
      </c>
      <c r="AZ83" s="261">
        <v>2</v>
      </c>
      <c r="BA83" s="261">
        <f>IF(AZ83=1,G83,0)</f>
        <v>0</v>
      </c>
      <c r="BB83" s="261">
        <f>IF(AZ83=2,G83,0)</f>
        <v>0</v>
      </c>
      <c r="BC83" s="261">
        <f>IF(AZ83=3,G83,0)</f>
        <v>0</v>
      </c>
      <c r="BD83" s="261">
        <f>IF(AZ83=4,G83,0)</f>
        <v>0</v>
      </c>
      <c r="BE83" s="261">
        <f>IF(AZ83=5,G83,0)</f>
        <v>0</v>
      </c>
      <c r="CA83" s="292">
        <v>7</v>
      </c>
      <c r="CB83" s="292">
        <v>1002</v>
      </c>
    </row>
    <row r="84" spans="1:57" ht="12.75">
      <c r="A84" s="312"/>
      <c r="B84" s="313" t="s">
        <v>100</v>
      </c>
      <c r="C84" s="314" t="s">
        <v>227</v>
      </c>
      <c r="D84" s="315"/>
      <c r="E84" s="316"/>
      <c r="F84" s="317"/>
      <c r="G84" s="318">
        <f>SUM(G70:G83)</f>
        <v>0</v>
      </c>
      <c r="H84" s="319"/>
      <c r="I84" s="320">
        <f>SUM(I70:I83)</f>
        <v>0</v>
      </c>
      <c r="J84" s="319"/>
      <c r="K84" s="320">
        <f>SUM(K70:K83)</f>
        <v>-9.970877990000002</v>
      </c>
      <c r="O84" s="292">
        <v>4</v>
      </c>
      <c r="BA84" s="321">
        <f>SUM(BA70:BA83)</f>
        <v>0</v>
      </c>
      <c r="BB84" s="321">
        <f>SUM(BB70:BB83)</f>
        <v>0</v>
      </c>
      <c r="BC84" s="321">
        <f>SUM(BC70:BC83)</f>
        <v>0</v>
      </c>
      <c r="BD84" s="321">
        <f>SUM(BD70:BD83)</f>
        <v>0</v>
      </c>
      <c r="BE84" s="321">
        <f>SUM(BE70:BE83)</f>
        <v>0</v>
      </c>
    </row>
    <row r="85" spans="1:15" ht="12.75">
      <c r="A85" s="282" t="s">
        <v>97</v>
      </c>
      <c r="B85" s="283" t="s">
        <v>261</v>
      </c>
      <c r="C85" s="284" t="s">
        <v>262</v>
      </c>
      <c r="D85" s="285"/>
      <c r="E85" s="286"/>
      <c r="F85" s="286"/>
      <c r="G85" s="287"/>
      <c r="H85" s="288"/>
      <c r="I85" s="289"/>
      <c r="J85" s="290"/>
      <c r="K85" s="291"/>
      <c r="O85" s="292">
        <v>1</v>
      </c>
    </row>
    <row r="86" spans="1:80" ht="12.75">
      <c r="A86" s="293">
        <v>32</v>
      </c>
      <c r="B86" s="294" t="s">
        <v>264</v>
      </c>
      <c r="C86" s="295" t="s">
        <v>265</v>
      </c>
      <c r="D86" s="296" t="s">
        <v>202</v>
      </c>
      <c r="E86" s="297">
        <v>1667.51479399</v>
      </c>
      <c r="F86" s="297">
        <v>0</v>
      </c>
      <c r="G86" s="298">
        <f>E86*F86</f>
        <v>0</v>
      </c>
      <c r="H86" s="299">
        <v>0</v>
      </c>
      <c r="I86" s="300">
        <f>E86*H86</f>
        <v>0</v>
      </c>
      <c r="J86" s="299"/>
      <c r="K86" s="300">
        <f>E86*J86</f>
        <v>0</v>
      </c>
      <c r="O86" s="292">
        <v>2</v>
      </c>
      <c r="AA86" s="261">
        <v>8</v>
      </c>
      <c r="AB86" s="261">
        <v>0</v>
      </c>
      <c r="AC86" s="261">
        <v>3</v>
      </c>
      <c r="AZ86" s="261">
        <v>1</v>
      </c>
      <c r="BA86" s="261">
        <f>IF(AZ86=1,G86,0)</f>
        <v>0</v>
      </c>
      <c r="BB86" s="261">
        <f>IF(AZ86=2,G86,0)</f>
        <v>0</v>
      </c>
      <c r="BC86" s="261">
        <f>IF(AZ86=3,G86,0)</f>
        <v>0</v>
      </c>
      <c r="BD86" s="261">
        <f>IF(AZ86=4,G86,0)</f>
        <v>0</v>
      </c>
      <c r="BE86" s="261">
        <f>IF(AZ86=5,G86,0)</f>
        <v>0</v>
      </c>
      <c r="CA86" s="292">
        <v>8</v>
      </c>
      <c r="CB86" s="292">
        <v>0</v>
      </c>
    </row>
    <row r="87" spans="1:80" ht="22.5">
      <c r="A87" s="293">
        <v>33</v>
      </c>
      <c r="B87" s="294" t="s">
        <v>266</v>
      </c>
      <c r="C87" s="295" t="s">
        <v>267</v>
      </c>
      <c r="D87" s="296" t="s">
        <v>202</v>
      </c>
      <c r="E87" s="297">
        <v>15007.63314591</v>
      </c>
      <c r="F87" s="297">
        <v>0</v>
      </c>
      <c r="G87" s="298">
        <f>E87*F87</f>
        <v>0</v>
      </c>
      <c r="H87" s="299">
        <v>0</v>
      </c>
      <c r="I87" s="300">
        <f>E87*H87</f>
        <v>0</v>
      </c>
      <c r="J87" s="299"/>
      <c r="K87" s="300">
        <f>E87*J87</f>
        <v>0</v>
      </c>
      <c r="O87" s="292">
        <v>2</v>
      </c>
      <c r="AA87" s="261">
        <v>8</v>
      </c>
      <c r="AB87" s="261">
        <v>0</v>
      </c>
      <c r="AC87" s="261">
        <v>3</v>
      </c>
      <c r="AZ87" s="261">
        <v>1</v>
      </c>
      <c r="BA87" s="261">
        <f>IF(AZ87=1,G87,0)</f>
        <v>0</v>
      </c>
      <c r="BB87" s="261">
        <f>IF(AZ87=2,G87,0)</f>
        <v>0</v>
      </c>
      <c r="BC87" s="261">
        <f>IF(AZ87=3,G87,0)</f>
        <v>0</v>
      </c>
      <c r="BD87" s="261">
        <f>IF(AZ87=4,G87,0)</f>
        <v>0</v>
      </c>
      <c r="BE87" s="261">
        <f>IF(AZ87=5,G87,0)</f>
        <v>0</v>
      </c>
      <c r="CA87" s="292">
        <v>8</v>
      </c>
      <c r="CB87" s="292">
        <v>0</v>
      </c>
    </row>
    <row r="88" spans="1:80" ht="12.75">
      <c r="A88" s="293">
        <v>34</v>
      </c>
      <c r="B88" s="294" t="s">
        <v>268</v>
      </c>
      <c r="C88" s="295" t="s">
        <v>269</v>
      </c>
      <c r="D88" s="296" t="s">
        <v>202</v>
      </c>
      <c r="E88" s="297">
        <v>1667.51479399</v>
      </c>
      <c r="F88" s="297">
        <v>0</v>
      </c>
      <c r="G88" s="298">
        <f>E88*F88</f>
        <v>0</v>
      </c>
      <c r="H88" s="299">
        <v>0</v>
      </c>
      <c r="I88" s="300">
        <f>E88*H88</f>
        <v>0</v>
      </c>
      <c r="J88" s="299"/>
      <c r="K88" s="300">
        <f>E88*J88</f>
        <v>0</v>
      </c>
      <c r="O88" s="292">
        <v>2</v>
      </c>
      <c r="AA88" s="261">
        <v>8</v>
      </c>
      <c r="AB88" s="261">
        <v>0</v>
      </c>
      <c r="AC88" s="261">
        <v>3</v>
      </c>
      <c r="AZ88" s="261">
        <v>1</v>
      </c>
      <c r="BA88" s="261">
        <f>IF(AZ88=1,G88,0)</f>
        <v>0</v>
      </c>
      <c r="BB88" s="261">
        <f>IF(AZ88=2,G88,0)</f>
        <v>0</v>
      </c>
      <c r="BC88" s="261">
        <f>IF(AZ88=3,G88,0)</f>
        <v>0</v>
      </c>
      <c r="BD88" s="261">
        <f>IF(AZ88=4,G88,0)</f>
        <v>0</v>
      </c>
      <c r="BE88" s="261">
        <f>IF(AZ88=5,G88,0)</f>
        <v>0</v>
      </c>
      <c r="CA88" s="292">
        <v>8</v>
      </c>
      <c r="CB88" s="292">
        <v>0</v>
      </c>
    </row>
    <row r="89" spans="1:80" ht="12.75">
      <c r="A89" s="293">
        <v>35</v>
      </c>
      <c r="B89" s="294" t="s">
        <v>270</v>
      </c>
      <c r="C89" s="295" t="s">
        <v>271</v>
      </c>
      <c r="D89" s="296" t="s">
        <v>202</v>
      </c>
      <c r="E89" s="297">
        <v>6670.05917596</v>
      </c>
      <c r="F89" s="297">
        <v>0</v>
      </c>
      <c r="G89" s="298">
        <f>E89*F89</f>
        <v>0</v>
      </c>
      <c r="H89" s="299">
        <v>0</v>
      </c>
      <c r="I89" s="300">
        <f>E89*H89</f>
        <v>0</v>
      </c>
      <c r="J89" s="299"/>
      <c r="K89" s="300">
        <f>E89*J89</f>
        <v>0</v>
      </c>
      <c r="O89" s="292">
        <v>2</v>
      </c>
      <c r="AA89" s="261">
        <v>8</v>
      </c>
      <c r="AB89" s="261">
        <v>0</v>
      </c>
      <c r="AC89" s="261">
        <v>3</v>
      </c>
      <c r="AZ89" s="261">
        <v>1</v>
      </c>
      <c r="BA89" s="261">
        <f>IF(AZ89=1,G89,0)</f>
        <v>0</v>
      </c>
      <c r="BB89" s="261">
        <f>IF(AZ89=2,G89,0)</f>
        <v>0</v>
      </c>
      <c r="BC89" s="261">
        <f>IF(AZ89=3,G89,0)</f>
        <v>0</v>
      </c>
      <c r="BD89" s="261">
        <f>IF(AZ89=4,G89,0)</f>
        <v>0</v>
      </c>
      <c r="BE89" s="261">
        <f>IF(AZ89=5,G89,0)</f>
        <v>0</v>
      </c>
      <c r="CA89" s="292">
        <v>8</v>
      </c>
      <c r="CB89" s="292">
        <v>0</v>
      </c>
    </row>
    <row r="90" spans="1:80" ht="12.75">
      <c r="A90" s="293">
        <v>36</v>
      </c>
      <c r="B90" s="294" t="s">
        <v>272</v>
      </c>
      <c r="C90" s="295" t="s">
        <v>273</v>
      </c>
      <c r="D90" s="296" t="s">
        <v>202</v>
      </c>
      <c r="E90" s="297">
        <v>1667.51479399</v>
      </c>
      <c r="F90" s="297">
        <v>0</v>
      </c>
      <c r="G90" s="298">
        <f>E90*F90</f>
        <v>0</v>
      </c>
      <c r="H90" s="299">
        <v>0</v>
      </c>
      <c r="I90" s="300">
        <f>E90*H90</f>
        <v>0</v>
      </c>
      <c r="J90" s="299"/>
      <c r="K90" s="300">
        <f>E90*J90</f>
        <v>0</v>
      </c>
      <c r="O90" s="292">
        <v>2</v>
      </c>
      <c r="AA90" s="261">
        <v>8</v>
      </c>
      <c r="AB90" s="261">
        <v>0</v>
      </c>
      <c r="AC90" s="261">
        <v>3</v>
      </c>
      <c r="AZ90" s="261">
        <v>1</v>
      </c>
      <c r="BA90" s="261">
        <f>IF(AZ90=1,G90,0)</f>
        <v>0</v>
      </c>
      <c r="BB90" s="261">
        <f>IF(AZ90=2,G90,0)</f>
        <v>0</v>
      </c>
      <c r="BC90" s="261">
        <f>IF(AZ90=3,G90,0)</f>
        <v>0</v>
      </c>
      <c r="BD90" s="261">
        <f>IF(AZ90=4,G90,0)</f>
        <v>0</v>
      </c>
      <c r="BE90" s="261">
        <f>IF(AZ90=5,G90,0)</f>
        <v>0</v>
      </c>
      <c r="CA90" s="292">
        <v>8</v>
      </c>
      <c r="CB90" s="292">
        <v>0</v>
      </c>
    </row>
    <row r="91" spans="1:80" ht="22.5">
      <c r="A91" s="293">
        <v>37</v>
      </c>
      <c r="B91" s="294" t="s">
        <v>274</v>
      </c>
      <c r="C91" s="295" t="s">
        <v>275</v>
      </c>
      <c r="D91" s="296" t="s">
        <v>202</v>
      </c>
      <c r="E91" s="297">
        <v>1667.51479399</v>
      </c>
      <c r="F91" s="297">
        <v>0</v>
      </c>
      <c r="G91" s="298">
        <f>E91*F91</f>
        <v>0</v>
      </c>
      <c r="H91" s="299">
        <v>0</v>
      </c>
      <c r="I91" s="300">
        <f>E91*H91</f>
        <v>0</v>
      </c>
      <c r="J91" s="299"/>
      <c r="K91" s="300">
        <f>E91*J91</f>
        <v>0</v>
      </c>
      <c r="O91" s="292">
        <v>2</v>
      </c>
      <c r="AA91" s="261">
        <v>8</v>
      </c>
      <c r="AB91" s="261">
        <v>0</v>
      </c>
      <c r="AC91" s="261">
        <v>3</v>
      </c>
      <c r="AZ91" s="261">
        <v>1</v>
      </c>
      <c r="BA91" s="261">
        <f>IF(AZ91=1,G91,0)</f>
        <v>0</v>
      </c>
      <c r="BB91" s="261">
        <f>IF(AZ91=2,G91,0)</f>
        <v>0</v>
      </c>
      <c r="BC91" s="261">
        <f>IF(AZ91=3,G91,0)</f>
        <v>0</v>
      </c>
      <c r="BD91" s="261">
        <f>IF(AZ91=4,G91,0)</f>
        <v>0</v>
      </c>
      <c r="BE91" s="261">
        <f>IF(AZ91=5,G91,0)</f>
        <v>0</v>
      </c>
      <c r="CA91" s="292">
        <v>8</v>
      </c>
      <c r="CB91" s="292">
        <v>0</v>
      </c>
    </row>
    <row r="92" spans="1:57" ht="12.75">
      <c r="A92" s="312"/>
      <c r="B92" s="313" t="s">
        <v>100</v>
      </c>
      <c r="C92" s="314" t="s">
        <v>263</v>
      </c>
      <c r="D92" s="315"/>
      <c r="E92" s="316"/>
      <c r="F92" s="317"/>
      <c r="G92" s="318">
        <f>SUM(G85:G91)</f>
        <v>0</v>
      </c>
      <c r="H92" s="319"/>
      <c r="I92" s="320">
        <f>SUM(I85:I91)</f>
        <v>0</v>
      </c>
      <c r="J92" s="319"/>
      <c r="K92" s="320">
        <f>SUM(K85:K91)</f>
        <v>0</v>
      </c>
      <c r="O92" s="292">
        <v>4</v>
      </c>
      <c r="BA92" s="321">
        <f>SUM(BA85:BA91)</f>
        <v>0</v>
      </c>
      <c r="BB92" s="321">
        <f>SUM(BB85:BB91)</f>
        <v>0</v>
      </c>
      <c r="BC92" s="321">
        <f>SUM(BC85:BC91)</f>
        <v>0</v>
      </c>
      <c r="BD92" s="321">
        <f>SUM(BD85:BD91)</f>
        <v>0</v>
      </c>
      <c r="BE92" s="321">
        <f>SUM(BE85:BE91)</f>
        <v>0</v>
      </c>
    </row>
    <row r="93" ht="12.75">
      <c r="E93" s="261"/>
    </row>
    <row r="94" ht="12.75">
      <c r="E94" s="261"/>
    </row>
    <row r="95" ht="12.75">
      <c r="E95" s="261"/>
    </row>
    <row r="96" ht="12.75">
      <c r="E96" s="261"/>
    </row>
    <row r="97" ht="12.75">
      <c r="E97" s="261"/>
    </row>
    <row r="98" ht="12.75">
      <c r="E98" s="261"/>
    </row>
    <row r="99" ht="12.75">
      <c r="E99" s="261"/>
    </row>
    <row r="100" ht="12.75">
      <c r="E100" s="261"/>
    </row>
    <row r="101" ht="12.75">
      <c r="E101" s="261"/>
    </row>
    <row r="102" ht="12.75">
      <c r="E102" s="261"/>
    </row>
    <row r="103" ht="12.75">
      <c r="E103" s="261"/>
    </row>
    <row r="104" ht="12.75">
      <c r="E104" s="261"/>
    </row>
    <row r="105" ht="12.75">
      <c r="E105" s="261"/>
    </row>
    <row r="106" ht="12.75">
      <c r="E106" s="261"/>
    </row>
    <row r="107" ht="12.75">
      <c r="E107" s="261"/>
    </row>
    <row r="108" ht="12.75">
      <c r="E108" s="261"/>
    </row>
    <row r="109" ht="12.75">
      <c r="E109" s="261"/>
    </row>
    <row r="110" ht="12.75">
      <c r="E110" s="261"/>
    </row>
    <row r="111" ht="12.75">
      <c r="E111" s="261"/>
    </row>
    <row r="112" ht="12.75">
      <c r="E112" s="261"/>
    </row>
    <row r="113" ht="12.75">
      <c r="E113" s="261"/>
    </row>
    <row r="114" ht="12.75">
      <c r="E114" s="261"/>
    </row>
    <row r="115" ht="12.75">
      <c r="E115" s="261"/>
    </row>
    <row r="116" spans="1:7" ht="12.75">
      <c r="A116" s="311"/>
      <c r="B116" s="311"/>
      <c r="C116" s="311"/>
      <c r="D116" s="311"/>
      <c r="E116" s="311"/>
      <c r="F116" s="311"/>
      <c r="G116" s="311"/>
    </row>
    <row r="117" spans="1:7" ht="12.75">
      <c r="A117" s="311"/>
      <c r="B117" s="311"/>
      <c r="C117" s="311"/>
      <c r="D117" s="311"/>
      <c r="E117" s="311"/>
      <c r="F117" s="311"/>
      <c r="G117" s="311"/>
    </row>
    <row r="118" spans="1:7" ht="12.75">
      <c r="A118" s="311"/>
      <c r="B118" s="311"/>
      <c r="C118" s="311"/>
      <c r="D118" s="311"/>
      <c r="E118" s="311"/>
      <c r="F118" s="311"/>
      <c r="G118" s="311"/>
    </row>
    <row r="119" spans="1:7" ht="12.75">
      <c r="A119" s="311"/>
      <c r="B119" s="311"/>
      <c r="C119" s="311"/>
      <c r="D119" s="311"/>
      <c r="E119" s="311"/>
      <c r="F119" s="311"/>
      <c r="G119" s="311"/>
    </row>
    <row r="120" ht="12.75">
      <c r="E120" s="261"/>
    </row>
    <row r="121" ht="12.75">
      <c r="E121" s="261"/>
    </row>
    <row r="122" ht="12.75">
      <c r="E122" s="261"/>
    </row>
    <row r="123" ht="12.75">
      <c r="E123" s="261"/>
    </row>
    <row r="124" ht="12.75">
      <c r="E124" s="261"/>
    </row>
    <row r="125" ht="12.75">
      <c r="E125" s="261"/>
    </row>
    <row r="126" ht="12.75">
      <c r="E126" s="261"/>
    </row>
    <row r="127" ht="12.75">
      <c r="E127" s="261"/>
    </row>
    <row r="128" ht="12.75">
      <c r="E128" s="261"/>
    </row>
    <row r="129" ht="12.75">
      <c r="E129" s="261"/>
    </row>
    <row r="130" ht="12.75">
      <c r="E130" s="261"/>
    </row>
    <row r="131" ht="12.75">
      <c r="E131" s="261"/>
    </row>
    <row r="132" ht="12.75">
      <c r="E132" s="261"/>
    </row>
    <row r="133" ht="12.75">
      <c r="E133" s="261"/>
    </row>
    <row r="134" ht="12.75">
      <c r="E134" s="261"/>
    </row>
    <row r="135" ht="12.75">
      <c r="E135" s="261"/>
    </row>
    <row r="136" ht="12.75">
      <c r="E136" s="261"/>
    </row>
    <row r="137" ht="12.75">
      <c r="E137" s="261"/>
    </row>
    <row r="138" ht="12.75">
      <c r="E138" s="261"/>
    </row>
    <row r="139" ht="12.75">
      <c r="E139" s="261"/>
    </row>
    <row r="140" ht="12.75">
      <c r="E140" s="261"/>
    </row>
    <row r="141" ht="12.75">
      <c r="E141" s="261"/>
    </row>
    <row r="142" ht="12.75">
      <c r="E142" s="261"/>
    </row>
    <row r="143" ht="12.75">
      <c r="E143" s="261"/>
    </row>
    <row r="144" ht="12.75">
      <c r="E144" s="261"/>
    </row>
    <row r="145" ht="12.75">
      <c r="E145" s="261"/>
    </row>
    <row r="146" ht="12.75">
      <c r="E146" s="261"/>
    </row>
    <row r="147" ht="12.75">
      <c r="E147" s="261"/>
    </row>
    <row r="148" ht="12.75">
      <c r="E148" s="261"/>
    </row>
    <row r="149" ht="12.75">
      <c r="E149" s="261"/>
    </row>
    <row r="150" ht="12.75">
      <c r="E150" s="261"/>
    </row>
    <row r="151" spans="1:2" ht="12.75">
      <c r="A151" s="322"/>
      <c r="B151" s="322"/>
    </row>
    <row r="152" spans="1:7" ht="12.75">
      <c r="A152" s="311"/>
      <c r="B152" s="311"/>
      <c r="C152" s="323"/>
      <c r="D152" s="323"/>
      <c r="E152" s="324"/>
      <c r="F152" s="323"/>
      <c r="G152" s="325"/>
    </row>
    <row r="153" spans="1:7" ht="12.75">
      <c r="A153" s="326"/>
      <c r="B153" s="326"/>
      <c r="C153" s="311"/>
      <c r="D153" s="311"/>
      <c r="E153" s="327"/>
      <c r="F153" s="311"/>
      <c r="G153" s="311"/>
    </row>
    <row r="154" spans="1:7" ht="12.75">
      <c r="A154" s="311"/>
      <c r="B154" s="311"/>
      <c r="C154" s="311"/>
      <c r="D154" s="311"/>
      <c r="E154" s="327"/>
      <c r="F154" s="311"/>
      <c r="G154" s="311"/>
    </row>
    <row r="155" spans="1:7" ht="12.75">
      <c r="A155" s="311"/>
      <c r="B155" s="311"/>
      <c r="C155" s="311"/>
      <c r="D155" s="311"/>
      <c r="E155" s="327"/>
      <c r="F155" s="311"/>
      <c r="G155" s="311"/>
    </row>
    <row r="156" spans="1:7" ht="12.75">
      <c r="A156" s="311"/>
      <c r="B156" s="311"/>
      <c r="C156" s="311"/>
      <c r="D156" s="311"/>
      <c r="E156" s="327"/>
      <c r="F156" s="311"/>
      <c r="G156" s="311"/>
    </row>
    <row r="157" spans="1:7" ht="12.75">
      <c r="A157" s="311"/>
      <c r="B157" s="311"/>
      <c r="C157" s="311"/>
      <c r="D157" s="311"/>
      <c r="E157" s="327"/>
      <c r="F157" s="311"/>
      <c r="G157" s="311"/>
    </row>
    <row r="158" spans="1:7" ht="12.75">
      <c r="A158" s="311"/>
      <c r="B158" s="311"/>
      <c r="C158" s="311"/>
      <c r="D158" s="311"/>
      <c r="E158" s="327"/>
      <c r="F158" s="311"/>
      <c r="G158" s="311"/>
    </row>
    <row r="159" spans="1:7" ht="12.75">
      <c r="A159" s="311"/>
      <c r="B159" s="311"/>
      <c r="C159" s="311"/>
      <c r="D159" s="311"/>
      <c r="E159" s="327"/>
      <c r="F159" s="311"/>
      <c r="G159" s="311"/>
    </row>
    <row r="160" spans="1:7" ht="12.75">
      <c r="A160" s="311"/>
      <c r="B160" s="311"/>
      <c r="C160" s="311"/>
      <c r="D160" s="311"/>
      <c r="E160" s="327"/>
      <c r="F160" s="311"/>
      <c r="G160" s="311"/>
    </row>
    <row r="161" spans="1:7" ht="12.75">
      <c r="A161" s="311"/>
      <c r="B161" s="311"/>
      <c r="C161" s="311"/>
      <c r="D161" s="311"/>
      <c r="E161" s="327"/>
      <c r="F161" s="311"/>
      <c r="G161" s="311"/>
    </row>
    <row r="162" spans="1:7" ht="12.75">
      <c r="A162" s="311"/>
      <c r="B162" s="311"/>
      <c r="C162" s="311"/>
      <c r="D162" s="311"/>
      <c r="E162" s="327"/>
      <c r="F162" s="311"/>
      <c r="G162" s="311"/>
    </row>
    <row r="163" spans="1:7" ht="12.75">
      <c r="A163" s="311"/>
      <c r="B163" s="311"/>
      <c r="C163" s="311"/>
      <c r="D163" s="311"/>
      <c r="E163" s="327"/>
      <c r="F163" s="311"/>
      <c r="G163" s="311"/>
    </row>
    <row r="164" spans="1:7" ht="12.75">
      <c r="A164" s="311"/>
      <c r="B164" s="311"/>
      <c r="C164" s="311"/>
      <c r="D164" s="311"/>
      <c r="E164" s="327"/>
      <c r="F164" s="311"/>
      <c r="G164" s="311"/>
    </row>
    <row r="165" spans="1:7" ht="12.75">
      <c r="A165" s="311"/>
      <c r="B165" s="311"/>
      <c r="C165" s="311"/>
      <c r="D165" s="311"/>
      <c r="E165" s="327"/>
      <c r="F165" s="311"/>
      <c r="G165" s="311"/>
    </row>
  </sheetData>
  <sheetProtection/>
  <mergeCells count="37">
    <mergeCell ref="C68:D68"/>
    <mergeCell ref="C72:D72"/>
    <mergeCell ref="C74:D74"/>
    <mergeCell ref="C76:D76"/>
    <mergeCell ref="C79:D79"/>
    <mergeCell ref="C82:D82"/>
    <mergeCell ref="C63:D63"/>
    <mergeCell ref="C64:D64"/>
    <mergeCell ref="C66:D66"/>
    <mergeCell ref="C67:D67"/>
    <mergeCell ref="C41:D41"/>
    <mergeCell ref="C43:D43"/>
    <mergeCell ref="C46:D46"/>
    <mergeCell ref="C50:D50"/>
    <mergeCell ref="C51:D51"/>
    <mergeCell ref="C53:D53"/>
    <mergeCell ref="C29:D29"/>
    <mergeCell ref="C30:D30"/>
    <mergeCell ref="C31:D31"/>
    <mergeCell ref="C32:D32"/>
    <mergeCell ref="C34:D34"/>
    <mergeCell ref="C36:D36"/>
    <mergeCell ref="C17:D17"/>
    <mergeCell ref="C18:D18"/>
    <mergeCell ref="C20:D20"/>
    <mergeCell ref="C21:D21"/>
    <mergeCell ref="C23:D23"/>
    <mergeCell ref="C24:D24"/>
    <mergeCell ref="C26:D26"/>
    <mergeCell ref="C27:D27"/>
    <mergeCell ref="A1:G1"/>
    <mergeCell ref="A3:B3"/>
    <mergeCell ref="A4:B4"/>
    <mergeCell ref="E4:G4"/>
    <mergeCell ref="C9:D9"/>
    <mergeCell ref="C11:D11"/>
    <mergeCell ref="C13:D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3"/>
  <dimension ref="A1:BE51"/>
  <sheetViews>
    <sheetView zoomScalePageLayoutView="0" workbookViewId="0" topLeftCell="A10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101" t="s">
        <v>101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32</v>
      </c>
      <c r="B2" s="104"/>
      <c r="C2" s="105" t="s">
        <v>336</v>
      </c>
      <c r="D2" s="105" t="s">
        <v>339</v>
      </c>
      <c r="E2" s="106"/>
      <c r="F2" s="107" t="s">
        <v>33</v>
      </c>
      <c r="G2" s="108"/>
    </row>
    <row r="3" spans="1:7" ht="3" customHeight="1" hidden="1">
      <c r="A3" s="109"/>
      <c r="B3" s="110"/>
      <c r="C3" s="111"/>
      <c r="D3" s="111"/>
      <c r="E3" s="112"/>
      <c r="F3" s="113"/>
      <c r="G3" s="114"/>
    </row>
    <row r="4" spans="1:7" ht="12" customHeight="1">
      <c r="A4" s="115" t="s">
        <v>34</v>
      </c>
      <c r="B4" s="110"/>
      <c r="C4" s="111"/>
      <c r="D4" s="111"/>
      <c r="E4" s="112"/>
      <c r="F4" s="113" t="s">
        <v>35</v>
      </c>
      <c r="G4" s="116"/>
    </row>
    <row r="5" spans="1:7" ht="12.75" customHeight="1">
      <c r="A5" s="117" t="s">
        <v>336</v>
      </c>
      <c r="B5" s="118"/>
      <c r="C5" s="119" t="s">
        <v>337</v>
      </c>
      <c r="D5" s="120"/>
      <c r="E5" s="118"/>
      <c r="F5" s="113" t="s">
        <v>36</v>
      </c>
      <c r="G5" s="114"/>
    </row>
    <row r="6" spans="1:15" ht="12.75" customHeight="1">
      <c r="A6" s="115" t="s">
        <v>37</v>
      </c>
      <c r="B6" s="110"/>
      <c r="C6" s="111"/>
      <c r="D6" s="111"/>
      <c r="E6" s="112"/>
      <c r="F6" s="121" t="s">
        <v>38</v>
      </c>
      <c r="G6" s="122"/>
      <c r="O6" s="123"/>
    </row>
    <row r="7" spans="1:7" ht="12.75" customHeight="1">
      <c r="A7" s="124" t="s">
        <v>103</v>
      </c>
      <c r="B7" s="125"/>
      <c r="C7" s="126" t="s">
        <v>104</v>
      </c>
      <c r="D7" s="127"/>
      <c r="E7" s="127"/>
      <c r="F7" s="128" t="s">
        <v>39</v>
      </c>
      <c r="G7" s="122">
        <f>IF(G6=0,,ROUND((F30+F32)/G6,1))</f>
        <v>0</v>
      </c>
    </row>
    <row r="8" spans="1:9" ht="12.75">
      <c r="A8" s="129" t="s">
        <v>40</v>
      </c>
      <c r="B8" s="113"/>
      <c r="C8" s="130" t="s">
        <v>285</v>
      </c>
      <c r="D8" s="130"/>
      <c r="E8" s="131"/>
      <c r="F8" s="132" t="s">
        <v>41</v>
      </c>
      <c r="G8" s="133"/>
      <c r="H8" s="134"/>
      <c r="I8" s="135"/>
    </row>
    <row r="9" spans="1:8" ht="12.75">
      <c r="A9" s="129" t="s">
        <v>42</v>
      </c>
      <c r="B9" s="113"/>
      <c r="C9" s="130"/>
      <c r="D9" s="130"/>
      <c r="E9" s="131"/>
      <c r="F9" s="113"/>
      <c r="G9" s="136"/>
      <c r="H9" s="137"/>
    </row>
    <row r="10" spans="1:8" ht="12.75">
      <c r="A10" s="129" t="s">
        <v>43</v>
      </c>
      <c r="B10" s="113"/>
      <c r="C10" s="130" t="s">
        <v>284</v>
      </c>
      <c r="D10" s="130"/>
      <c r="E10" s="130"/>
      <c r="F10" s="138"/>
      <c r="G10" s="139"/>
      <c r="H10" s="140"/>
    </row>
    <row r="11" spans="1:57" ht="13.5" customHeight="1">
      <c r="A11" s="129" t="s">
        <v>44</v>
      </c>
      <c r="B11" s="113"/>
      <c r="C11" s="130"/>
      <c r="D11" s="130"/>
      <c r="E11" s="130"/>
      <c r="F11" s="141" t="s">
        <v>45</v>
      </c>
      <c r="G11" s="142"/>
      <c r="H11" s="137"/>
      <c r="BA11" s="143"/>
      <c r="BB11" s="143"/>
      <c r="BC11" s="143"/>
      <c r="BD11" s="143"/>
      <c r="BE11" s="143"/>
    </row>
    <row r="12" spans="1:8" ht="12.75" customHeight="1">
      <c r="A12" s="144" t="s">
        <v>46</v>
      </c>
      <c r="B12" s="110"/>
      <c r="C12" s="145"/>
      <c r="D12" s="145"/>
      <c r="E12" s="145"/>
      <c r="F12" s="146" t="s">
        <v>47</v>
      </c>
      <c r="G12" s="147"/>
      <c r="H12" s="137"/>
    </row>
    <row r="13" spans="1:8" ht="28.5" customHeight="1" thickBot="1">
      <c r="A13" s="148" t="s">
        <v>48</v>
      </c>
      <c r="B13" s="149"/>
      <c r="C13" s="149"/>
      <c r="D13" s="149"/>
      <c r="E13" s="150"/>
      <c r="F13" s="150"/>
      <c r="G13" s="151"/>
      <c r="H13" s="137"/>
    </row>
    <row r="14" spans="1:7" ht="17.25" customHeight="1" thickBot="1">
      <c r="A14" s="152" t="s">
        <v>49</v>
      </c>
      <c r="B14" s="153"/>
      <c r="C14" s="154"/>
      <c r="D14" s="155" t="s">
        <v>50</v>
      </c>
      <c r="E14" s="156"/>
      <c r="F14" s="156"/>
      <c r="G14" s="154"/>
    </row>
    <row r="15" spans="1:7" ht="15.75" customHeight="1">
      <c r="A15" s="157"/>
      <c r="B15" s="158" t="s">
        <v>51</v>
      </c>
      <c r="C15" s="159">
        <f>'SO 03 SO 03 Rek'!E13</f>
        <v>0</v>
      </c>
      <c r="D15" s="160" t="str">
        <f>'SO 03 SO 03 Rek'!A18</f>
        <v>Ztížené výrobní podmínky</v>
      </c>
      <c r="E15" s="161"/>
      <c r="F15" s="162"/>
      <c r="G15" s="159">
        <f>'SO 03 SO 03 Rek'!I18</f>
        <v>0</v>
      </c>
    </row>
    <row r="16" spans="1:7" ht="15.75" customHeight="1">
      <c r="A16" s="157" t="s">
        <v>52</v>
      </c>
      <c r="B16" s="158" t="s">
        <v>53</v>
      </c>
      <c r="C16" s="159">
        <f>'SO 03 SO 03 Rek'!F13</f>
        <v>0</v>
      </c>
      <c r="D16" s="109" t="str">
        <f>'SO 03 SO 03 Rek'!A19</f>
        <v>Oborová přirážka</v>
      </c>
      <c r="E16" s="163"/>
      <c r="F16" s="164"/>
      <c r="G16" s="159">
        <f>'SO 03 SO 03 Rek'!I19</f>
        <v>0</v>
      </c>
    </row>
    <row r="17" spans="1:7" ht="15.75" customHeight="1">
      <c r="A17" s="157" t="s">
        <v>54</v>
      </c>
      <c r="B17" s="158" t="s">
        <v>55</v>
      </c>
      <c r="C17" s="159">
        <f>'SO 03 SO 03 Rek'!H13</f>
        <v>0</v>
      </c>
      <c r="D17" s="109" t="str">
        <f>'SO 03 SO 03 Rek'!A20</f>
        <v>Přesun stavebních kapacit</v>
      </c>
      <c r="E17" s="163"/>
      <c r="F17" s="164"/>
      <c r="G17" s="159">
        <f>'SO 03 SO 03 Rek'!I20</f>
        <v>0</v>
      </c>
    </row>
    <row r="18" spans="1:7" ht="15.75" customHeight="1">
      <c r="A18" s="165" t="s">
        <v>56</v>
      </c>
      <c r="B18" s="166" t="s">
        <v>57</v>
      </c>
      <c r="C18" s="159">
        <f>'SO 03 SO 03 Rek'!G13</f>
        <v>0</v>
      </c>
      <c r="D18" s="109" t="str">
        <f>'SO 03 SO 03 Rek'!A21</f>
        <v>Mimostaveništní doprava</v>
      </c>
      <c r="E18" s="163"/>
      <c r="F18" s="164"/>
      <c r="G18" s="159">
        <f>'SO 03 SO 03 Rek'!I21</f>
        <v>0</v>
      </c>
    </row>
    <row r="19" spans="1:7" ht="15.75" customHeight="1">
      <c r="A19" s="167" t="s">
        <v>58</v>
      </c>
      <c r="B19" s="158"/>
      <c r="C19" s="159">
        <f>SUM(C15:C18)</f>
        <v>0</v>
      </c>
      <c r="D19" s="109" t="str">
        <f>'SO 03 SO 03 Rek'!A22</f>
        <v>Zařízení staveniště</v>
      </c>
      <c r="E19" s="163"/>
      <c r="F19" s="164"/>
      <c r="G19" s="159">
        <f>'SO 03 SO 03 Rek'!I22</f>
        <v>0</v>
      </c>
    </row>
    <row r="20" spans="1:7" ht="15.75" customHeight="1">
      <c r="A20" s="167"/>
      <c r="B20" s="158"/>
      <c r="C20" s="159"/>
      <c r="D20" s="109" t="str">
        <f>'SO 03 SO 03 Rek'!A23</f>
        <v>Provoz investora</v>
      </c>
      <c r="E20" s="163"/>
      <c r="F20" s="164"/>
      <c r="G20" s="159">
        <f>'SO 03 SO 03 Rek'!I23</f>
        <v>0</v>
      </c>
    </row>
    <row r="21" spans="1:7" ht="15.75" customHeight="1">
      <c r="A21" s="167" t="s">
        <v>29</v>
      </c>
      <c r="B21" s="158"/>
      <c r="C21" s="159">
        <f>'SO 03 SO 03 Rek'!I13</f>
        <v>0</v>
      </c>
      <c r="D21" s="109" t="str">
        <f>'SO 03 SO 03 Rek'!A24</f>
        <v>Kompletační činnost (IČD)</v>
      </c>
      <c r="E21" s="163"/>
      <c r="F21" s="164"/>
      <c r="G21" s="159">
        <f>'SO 03 SO 03 Rek'!I24</f>
        <v>0</v>
      </c>
    </row>
    <row r="22" spans="1:7" ht="15.75" customHeight="1">
      <c r="A22" s="168" t="s">
        <v>59</v>
      </c>
      <c r="B22" s="137"/>
      <c r="C22" s="159">
        <f>C19+C21</f>
        <v>0</v>
      </c>
      <c r="D22" s="109" t="s">
        <v>60</v>
      </c>
      <c r="E22" s="163"/>
      <c r="F22" s="164"/>
      <c r="G22" s="159">
        <f>G23-SUM(G15:G21)</f>
        <v>0</v>
      </c>
    </row>
    <row r="23" spans="1:7" ht="15.75" customHeight="1" thickBot="1">
      <c r="A23" s="169" t="s">
        <v>61</v>
      </c>
      <c r="B23" s="170"/>
      <c r="C23" s="171">
        <f>C22+G23</f>
        <v>0</v>
      </c>
      <c r="D23" s="172" t="s">
        <v>62</v>
      </c>
      <c r="E23" s="173"/>
      <c r="F23" s="174"/>
      <c r="G23" s="159">
        <f>'SO 03 SO 03 Rek'!H26</f>
        <v>0</v>
      </c>
    </row>
    <row r="24" spans="1:7" ht="12.75">
      <c r="A24" s="175" t="s">
        <v>63</v>
      </c>
      <c r="B24" s="176"/>
      <c r="C24" s="177"/>
      <c r="D24" s="176" t="s">
        <v>64</v>
      </c>
      <c r="E24" s="176"/>
      <c r="F24" s="178" t="s">
        <v>65</v>
      </c>
      <c r="G24" s="179"/>
    </row>
    <row r="25" spans="1:7" ht="12.75">
      <c r="A25" s="168" t="s">
        <v>66</v>
      </c>
      <c r="B25" s="137"/>
      <c r="C25" s="180"/>
      <c r="D25" s="137" t="s">
        <v>66</v>
      </c>
      <c r="F25" s="181" t="s">
        <v>66</v>
      </c>
      <c r="G25" s="182"/>
    </row>
    <row r="26" spans="1:7" ht="37.5" customHeight="1">
      <c r="A26" s="168" t="s">
        <v>67</v>
      </c>
      <c r="B26" s="183"/>
      <c r="C26" s="180"/>
      <c r="D26" s="137" t="s">
        <v>67</v>
      </c>
      <c r="F26" s="181" t="s">
        <v>67</v>
      </c>
      <c r="G26" s="182"/>
    </row>
    <row r="27" spans="1:7" ht="12.75">
      <c r="A27" s="168"/>
      <c r="B27" s="184"/>
      <c r="C27" s="180"/>
      <c r="D27" s="137"/>
      <c r="F27" s="181"/>
      <c r="G27" s="182"/>
    </row>
    <row r="28" spans="1:7" ht="12.75">
      <c r="A28" s="168" t="s">
        <v>68</v>
      </c>
      <c r="B28" s="137"/>
      <c r="C28" s="180"/>
      <c r="D28" s="181" t="s">
        <v>69</v>
      </c>
      <c r="E28" s="180"/>
      <c r="F28" s="185" t="s">
        <v>69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 ht="12.75">
      <c r="A30" s="188" t="s">
        <v>11</v>
      </c>
      <c r="B30" s="189"/>
      <c r="C30" s="190">
        <v>20</v>
      </c>
      <c r="D30" s="189" t="s">
        <v>70</v>
      </c>
      <c r="E30" s="191"/>
      <c r="F30" s="192">
        <f>C23-F32</f>
        <v>0</v>
      </c>
      <c r="G30" s="193"/>
    </row>
    <row r="31" spans="1:7" ht="12.75">
      <c r="A31" s="188" t="s">
        <v>71</v>
      </c>
      <c r="B31" s="189"/>
      <c r="C31" s="190">
        <f>C30</f>
        <v>20</v>
      </c>
      <c r="D31" s="189" t="s">
        <v>72</v>
      </c>
      <c r="E31" s="191"/>
      <c r="F31" s="192">
        <f>ROUND(PRODUCT(F30,C31/100),0)</f>
        <v>0</v>
      </c>
      <c r="G31" s="193"/>
    </row>
    <row r="32" spans="1:7" ht="12.75">
      <c r="A32" s="188" t="s">
        <v>11</v>
      </c>
      <c r="B32" s="189"/>
      <c r="C32" s="190">
        <v>0</v>
      </c>
      <c r="D32" s="189" t="s">
        <v>72</v>
      </c>
      <c r="E32" s="191"/>
      <c r="F32" s="192">
        <v>0</v>
      </c>
      <c r="G32" s="193"/>
    </row>
    <row r="33" spans="1:7" ht="12.75">
      <c r="A33" s="188" t="s">
        <v>71</v>
      </c>
      <c r="B33" s="194"/>
      <c r="C33" s="195">
        <f>C32</f>
        <v>0</v>
      </c>
      <c r="D33" s="189" t="s">
        <v>72</v>
      </c>
      <c r="E33" s="164"/>
      <c r="F33" s="192">
        <f>ROUND(PRODUCT(F32,C33/100),0)</f>
        <v>0</v>
      </c>
      <c r="G33" s="193"/>
    </row>
    <row r="34" spans="1:7" s="201" customFormat="1" ht="19.5" customHeight="1" thickBot="1">
      <c r="A34" s="196" t="s">
        <v>73</v>
      </c>
      <c r="B34" s="197"/>
      <c r="C34" s="197"/>
      <c r="D34" s="197"/>
      <c r="E34" s="198"/>
      <c r="F34" s="199">
        <f>ROUND(SUM(F30:F33),0)</f>
        <v>0</v>
      </c>
      <c r="G34" s="20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1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1</v>
      </c>
    </row>
    <row r="39" spans="1:8" ht="12.75">
      <c r="A39" s="203"/>
      <c r="B39" s="202"/>
      <c r="C39" s="202"/>
      <c r="D39" s="202"/>
      <c r="E39" s="202"/>
      <c r="F39" s="202"/>
      <c r="G39" s="202"/>
      <c r="H39" s="1" t="s">
        <v>1</v>
      </c>
    </row>
    <row r="40" spans="1:8" ht="12.75">
      <c r="A40" s="203"/>
      <c r="B40" s="202"/>
      <c r="C40" s="202"/>
      <c r="D40" s="202"/>
      <c r="E40" s="202"/>
      <c r="F40" s="202"/>
      <c r="G40" s="202"/>
      <c r="H40" s="1" t="s">
        <v>1</v>
      </c>
    </row>
    <row r="41" spans="1:8" ht="12.75">
      <c r="A41" s="203"/>
      <c r="B41" s="202"/>
      <c r="C41" s="202"/>
      <c r="D41" s="202"/>
      <c r="E41" s="202"/>
      <c r="F41" s="202"/>
      <c r="G41" s="202"/>
      <c r="H41" s="1" t="s">
        <v>1</v>
      </c>
    </row>
    <row r="42" spans="1:8" ht="12.75">
      <c r="A42" s="203"/>
      <c r="B42" s="202"/>
      <c r="C42" s="202"/>
      <c r="D42" s="202"/>
      <c r="E42" s="202"/>
      <c r="F42" s="202"/>
      <c r="G42" s="202"/>
      <c r="H42" s="1" t="s">
        <v>1</v>
      </c>
    </row>
    <row r="43" spans="1:8" ht="12.75">
      <c r="A43" s="203"/>
      <c r="B43" s="202"/>
      <c r="C43" s="202"/>
      <c r="D43" s="202"/>
      <c r="E43" s="202"/>
      <c r="F43" s="202"/>
      <c r="G43" s="202"/>
      <c r="H43" s="1" t="s">
        <v>1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1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1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</sheetData>
  <sheetProtection/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3"/>
  <dimension ref="A1:BE77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5" t="s">
        <v>2</v>
      </c>
      <c r="B1" s="206"/>
      <c r="C1" s="207" t="s">
        <v>105</v>
      </c>
      <c r="D1" s="208"/>
      <c r="E1" s="209"/>
      <c r="F1" s="208"/>
      <c r="G1" s="210" t="s">
        <v>75</v>
      </c>
      <c r="H1" s="211" t="s">
        <v>336</v>
      </c>
      <c r="I1" s="212"/>
    </row>
    <row r="2" spans="1:9" ht="13.5" thickBot="1">
      <c r="A2" s="213" t="s">
        <v>76</v>
      </c>
      <c r="B2" s="214"/>
      <c r="C2" s="215" t="s">
        <v>338</v>
      </c>
      <c r="D2" s="216"/>
      <c r="E2" s="217"/>
      <c r="F2" s="216"/>
      <c r="G2" s="218" t="s">
        <v>339</v>
      </c>
      <c r="H2" s="219"/>
      <c r="I2" s="220"/>
    </row>
    <row r="3" ht="13.5" thickTop="1">
      <c r="F3" s="137"/>
    </row>
    <row r="4" spans="1:9" ht="19.5" customHeight="1">
      <c r="A4" s="221" t="s">
        <v>77</v>
      </c>
      <c r="B4" s="222"/>
      <c r="C4" s="222"/>
      <c r="D4" s="222"/>
      <c r="E4" s="223"/>
      <c r="F4" s="222"/>
      <c r="G4" s="222"/>
      <c r="H4" s="222"/>
      <c r="I4" s="222"/>
    </row>
    <row r="5" ht="13.5" thickBot="1"/>
    <row r="6" spans="1:9" s="137" customFormat="1" ht="13.5" thickBot="1">
      <c r="A6" s="224"/>
      <c r="B6" s="225" t="s">
        <v>78</v>
      </c>
      <c r="C6" s="225"/>
      <c r="D6" s="226"/>
      <c r="E6" s="227" t="s">
        <v>25</v>
      </c>
      <c r="F6" s="228" t="s">
        <v>26</v>
      </c>
      <c r="G6" s="228" t="s">
        <v>27</v>
      </c>
      <c r="H6" s="228" t="s">
        <v>28</v>
      </c>
      <c r="I6" s="229" t="s">
        <v>29</v>
      </c>
    </row>
    <row r="7" spans="1:9" s="137" customFormat="1" ht="12.75">
      <c r="A7" s="328" t="str">
        <f>'SO 03 SO 03 Pol'!B7</f>
        <v>96</v>
      </c>
      <c r="B7" s="70" t="str">
        <f>'SO 03 SO 03 Pol'!C7</f>
        <v>Bourání konstrukcí</v>
      </c>
      <c r="D7" s="230"/>
      <c r="E7" s="329">
        <f>'SO 03 SO 03 Pol'!BA22</f>
        <v>0</v>
      </c>
      <c r="F7" s="330">
        <f>'SO 03 SO 03 Pol'!BB22</f>
        <v>0</v>
      </c>
      <c r="G7" s="330">
        <f>'SO 03 SO 03 Pol'!BC22</f>
        <v>0</v>
      </c>
      <c r="H7" s="330">
        <f>'SO 03 SO 03 Pol'!BD22</f>
        <v>0</v>
      </c>
      <c r="I7" s="331">
        <f>'SO 03 SO 03 Pol'!BE22</f>
        <v>0</v>
      </c>
    </row>
    <row r="8" spans="1:9" s="137" customFormat="1" ht="12.75">
      <c r="A8" s="328" t="str">
        <f>'SO 03 SO 03 Pol'!B23</f>
        <v>98</v>
      </c>
      <c r="B8" s="70" t="str">
        <f>'SO 03 SO 03 Pol'!C23</f>
        <v>Demolice</v>
      </c>
      <c r="D8" s="230"/>
      <c r="E8" s="329">
        <f>'SO 03 SO 03 Pol'!BA27</f>
        <v>0</v>
      </c>
      <c r="F8" s="330">
        <f>'SO 03 SO 03 Pol'!BB27</f>
        <v>0</v>
      </c>
      <c r="G8" s="330">
        <f>'SO 03 SO 03 Pol'!BC27</f>
        <v>0</v>
      </c>
      <c r="H8" s="330">
        <f>'SO 03 SO 03 Pol'!BD27</f>
        <v>0</v>
      </c>
      <c r="I8" s="331">
        <f>'SO 03 SO 03 Pol'!BE27</f>
        <v>0</v>
      </c>
    </row>
    <row r="9" spans="1:9" s="137" customFormat="1" ht="12.75">
      <c r="A9" s="328" t="str">
        <f>'SO 03 SO 03 Pol'!B28</f>
        <v>99</v>
      </c>
      <c r="B9" s="70" t="str">
        <f>'SO 03 SO 03 Pol'!C28</f>
        <v>Staveništní přesun hmot</v>
      </c>
      <c r="D9" s="230"/>
      <c r="E9" s="329">
        <f>'SO 03 SO 03 Pol'!BA30</f>
        <v>0</v>
      </c>
      <c r="F9" s="330">
        <f>'SO 03 SO 03 Pol'!BB30</f>
        <v>0</v>
      </c>
      <c r="G9" s="330">
        <f>'SO 03 SO 03 Pol'!BC30</f>
        <v>0</v>
      </c>
      <c r="H9" s="330">
        <f>'SO 03 SO 03 Pol'!BD30</f>
        <v>0</v>
      </c>
      <c r="I9" s="331">
        <f>'SO 03 SO 03 Pol'!BE30</f>
        <v>0</v>
      </c>
    </row>
    <row r="10" spans="1:9" s="137" customFormat="1" ht="12.75">
      <c r="A10" s="328" t="str">
        <f>'SO 03 SO 03 Pol'!B31</f>
        <v>762</v>
      </c>
      <c r="B10" s="70" t="str">
        <f>'SO 03 SO 03 Pol'!C31</f>
        <v>Konstrukce tesařské</v>
      </c>
      <c r="D10" s="230"/>
      <c r="E10" s="329">
        <f>'SO 03 SO 03 Pol'!BA39</f>
        <v>0</v>
      </c>
      <c r="F10" s="330">
        <f>'SO 03 SO 03 Pol'!BB39</f>
        <v>0</v>
      </c>
      <c r="G10" s="330">
        <f>'SO 03 SO 03 Pol'!BC39</f>
        <v>0</v>
      </c>
      <c r="H10" s="330">
        <f>'SO 03 SO 03 Pol'!BD39</f>
        <v>0</v>
      </c>
      <c r="I10" s="331">
        <f>'SO 03 SO 03 Pol'!BE39</f>
        <v>0</v>
      </c>
    </row>
    <row r="11" spans="1:9" s="137" customFormat="1" ht="12.75">
      <c r="A11" s="328" t="str">
        <f>'SO 03 SO 03 Pol'!B40</f>
        <v>765</v>
      </c>
      <c r="B11" s="70" t="str">
        <f>'SO 03 SO 03 Pol'!C40</f>
        <v>Krytiny tvrdé</v>
      </c>
      <c r="D11" s="230"/>
      <c r="E11" s="329">
        <f>'SO 03 SO 03 Pol'!BA48</f>
        <v>0</v>
      </c>
      <c r="F11" s="330">
        <f>'SO 03 SO 03 Pol'!BB48</f>
        <v>0</v>
      </c>
      <c r="G11" s="330">
        <f>'SO 03 SO 03 Pol'!BC48</f>
        <v>0</v>
      </c>
      <c r="H11" s="330">
        <f>'SO 03 SO 03 Pol'!BD48</f>
        <v>0</v>
      </c>
      <c r="I11" s="331">
        <f>'SO 03 SO 03 Pol'!BE48</f>
        <v>0</v>
      </c>
    </row>
    <row r="12" spans="1:9" s="137" customFormat="1" ht="13.5" thickBot="1">
      <c r="A12" s="328" t="str">
        <f>'SO 03 SO 03 Pol'!B49</f>
        <v>D96</v>
      </c>
      <c r="B12" s="70" t="str">
        <f>'SO 03 SO 03 Pol'!C49</f>
        <v>Přesuny suti a vybouraných hmot</v>
      </c>
      <c r="D12" s="230"/>
      <c r="E12" s="329">
        <f>'SO 03 SO 03 Pol'!BA79</f>
        <v>0</v>
      </c>
      <c r="F12" s="330">
        <f>'SO 03 SO 03 Pol'!BB79</f>
        <v>0</v>
      </c>
      <c r="G12" s="330">
        <f>'SO 03 SO 03 Pol'!BC79</f>
        <v>0</v>
      </c>
      <c r="H12" s="330">
        <f>'SO 03 SO 03 Pol'!BD79</f>
        <v>0</v>
      </c>
      <c r="I12" s="331">
        <f>'SO 03 SO 03 Pol'!BE79</f>
        <v>0</v>
      </c>
    </row>
    <row r="13" spans="1:9" s="14" customFormat="1" ht="13.5" thickBot="1">
      <c r="A13" s="231"/>
      <c r="B13" s="232" t="s">
        <v>79</v>
      </c>
      <c r="C13" s="232"/>
      <c r="D13" s="233"/>
      <c r="E13" s="234">
        <f>SUM(E7:E12)</f>
        <v>0</v>
      </c>
      <c r="F13" s="235">
        <f>SUM(F7:F12)</f>
        <v>0</v>
      </c>
      <c r="G13" s="235">
        <f>SUM(G7:G12)</f>
        <v>0</v>
      </c>
      <c r="H13" s="235">
        <f>SUM(H7:H12)</f>
        <v>0</v>
      </c>
      <c r="I13" s="236">
        <f>SUM(I7:I12)</f>
        <v>0</v>
      </c>
    </row>
    <row r="14" spans="1:9" ht="12.75">
      <c r="A14" s="137"/>
      <c r="B14" s="137"/>
      <c r="C14" s="137"/>
      <c r="D14" s="137"/>
      <c r="E14" s="137"/>
      <c r="F14" s="137"/>
      <c r="G14" s="137"/>
      <c r="H14" s="137"/>
      <c r="I14" s="137"/>
    </row>
    <row r="15" spans="1:57" ht="19.5" customHeight="1">
      <c r="A15" s="222" t="s">
        <v>80</v>
      </c>
      <c r="B15" s="222"/>
      <c r="C15" s="222"/>
      <c r="D15" s="222"/>
      <c r="E15" s="222"/>
      <c r="F15" s="222"/>
      <c r="G15" s="237"/>
      <c r="H15" s="222"/>
      <c r="I15" s="222"/>
      <c r="BA15" s="143"/>
      <c r="BB15" s="143"/>
      <c r="BC15" s="143"/>
      <c r="BD15" s="143"/>
      <c r="BE15" s="143"/>
    </row>
    <row r="16" ht="13.5" thickBot="1"/>
    <row r="17" spans="1:9" ht="12.75">
      <c r="A17" s="175" t="s">
        <v>81</v>
      </c>
      <c r="B17" s="176"/>
      <c r="C17" s="176"/>
      <c r="D17" s="238"/>
      <c r="E17" s="239" t="s">
        <v>82</v>
      </c>
      <c r="F17" s="240" t="s">
        <v>12</v>
      </c>
      <c r="G17" s="241" t="s">
        <v>83</v>
      </c>
      <c r="H17" s="242"/>
      <c r="I17" s="243" t="s">
        <v>82</v>
      </c>
    </row>
    <row r="18" spans="1:53" ht="12.75">
      <c r="A18" s="167" t="s">
        <v>276</v>
      </c>
      <c r="B18" s="158"/>
      <c r="C18" s="158"/>
      <c r="D18" s="244"/>
      <c r="E18" s="245"/>
      <c r="F18" s="246"/>
      <c r="G18" s="247">
        <v>0</v>
      </c>
      <c r="H18" s="248"/>
      <c r="I18" s="249">
        <f>E18+F18*G18/100</f>
        <v>0</v>
      </c>
      <c r="BA18" s="1">
        <v>0</v>
      </c>
    </row>
    <row r="19" spans="1:53" ht="12.75">
      <c r="A19" s="167" t="s">
        <v>277</v>
      </c>
      <c r="B19" s="158"/>
      <c r="C19" s="158"/>
      <c r="D19" s="244"/>
      <c r="E19" s="245"/>
      <c r="F19" s="246"/>
      <c r="G19" s="247">
        <v>0</v>
      </c>
      <c r="H19" s="248"/>
      <c r="I19" s="249">
        <f>E19+F19*G19/100</f>
        <v>0</v>
      </c>
      <c r="BA19" s="1">
        <v>0</v>
      </c>
    </row>
    <row r="20" spans="1:53" ht="12.75">
      <c r="A20" s="167" t="s">
        <v>278</v>
      </c>
      <c r="B20" s="158"/>
      <c r="C20" s="158"/>
      <c r="D20" s="244"/>
      <c r="E20" s="245"/>
      <c r="F20" s="246"/>
      <c r="G20" s="247">
        <v>0</v>
      </c>
      <c r="H20" s="248"/>
      <c r="I20" s="249">
        <f>E20+F20*G20/100</f>
        <v>0</v>
      </c>
      <c r="BA20" s="1">
        <v>0</v>
      </c>
    </row>
    <row r="21" spans="1:53" ht="12.75">
      <c r="A21" s="167" t="s">
        <v>279</v>
      </c>
      <c r="B21" s="158"/>
      <c r="C21" s="158"/>
      <c r="D21" s="244"/>
      <c r="E21" s="245"/>
      <c r="F21" s="246"/>
      <c r="G21" s="247">
        <v>0</v>
      </c>
      <c r="H21" s="248"/>
      <c r="I21" s="249">
        <f>E21+F21*G21/100</f>
        <v>0</v>
      </c>
      <c r="BA21" s="1">
        <v>0</v>
      </c>
    </row>
    <row r="22" spans="1:53" ht="12.75">
      <c r="A22" s="167" t="s">
        <v>280</v>
      </c>
      <c r="B22" s="158"/>
      <c r="C22" s="158"/>
      <c r="D22" s="244"/>
      <c r="E22" s="245"/>
      <c r="F22" s="246"/>
      <c r="G22" s="247">
        <v>0</v>
      </c>
      <c r="H22" s="248"/>
      <c r="I22" s="249">
        <f>E22+F22*G22/100</f>
        <v>0</v>
      </c>
      <c r="BA22" s="1">
        <v>1</v>
      </c>
    </row>
    <row r="23" spans="1:53" ht="12.75">
      <c r="A23" s="167" t="s">
        <v>281</v>
      </c>
      <c r="B23" s="158"/>
      <c r="C23" s="158"/>
      <c r="D23" s="244"/>
      <c r="E23" s="245"/>
      <c r="F23" s="246"/>
      <c r="G23" s="247">
        <v>0</v>
      </c>
      <c r="H23" s="248"/>
      <c r="I23" s="249">
        <f>E23+F23*G23/100</f>
        <v>0</v>
      </c>
      <c r="BA23" s="1">
        <v>1</v>
      </c>
    </row>
    <row r="24" spans="1:53" ht="12.75">
      <c r="A24" s="167" t="s">
        <v>282</v>
      </c>
      <c r="B24" s="158"/>
      <c r="C24" s="158"/>
      <c r="D24" s="244"/>
      <c r="E24" s="245"/>
      <c r="F24" s="246"/>
      <c r="G24" s="247">
        <v>0</v>
      </c>
      <c r="H24" s="248"/>
      <c r="I24" s="249">
        <f>E24+F24*G24/100</f>
        <v>0</v>
      </c>
      <c r="BA24" s="1">
        <v>2</v>
      </c>
    </row>
    <row r="25" spans="1:53" ht="12.75">
      <c r="A25" s="167" t="s">
        <v>283</v>
      </c>
      <c r="B25" s="158"/>
      <c r="C25" s="158"/>
      <c r="D25" s="244"/>
      <c r="E25" s="245"/>
      <c r="F25" s="246"/>
      <c r="G25" s="247">
        <v>0</v>
      </c>
      <c r="H25" s="248"/>
      <c r="I25" s="249">
        <f>E25+F25*G25/100</f>
        <v>0</v>
      </c>
      <c r="BA25" s="1">
        <v>2</v>
      </c>
    </row>
    <row r="26" spans="1:9" ht="13.5" thickBot="1">
      <c r="A26" s="250"/>
      <c r="B26" s="251" t="s">
        <v>84</v>
      </c>
      <c r="C26" s="252"/>
      <c r="D26" s="253"/>
      <c r="E26" s="254"/>
      <c r="F26" s="255"/>
      <c r="G26" s="255"/>
      <c r="H26" s="256">
        <f>SUM(I18:I25)</f>
        <v>0</v>
      </c>
      <c r="I26" s="257"/>
    </row>
    <row r="28" spans="2:9" ht="12.75">
      <c r="B28" s="14"/>
      <c r="F28" s="258"/>
      <c r="G28" s="259"/>
      <c r="H28" s="259"/>
      <c r="I28" s="54"/>
    </row>
    <row r="29" spans="6:9" ht="12.75">
      <c r="F29" s="258"/>
      <c r="G29" s="259"/>
      <c r="H29" s="259"/>
      <c r="I29" s="54"/>
    </row>
    <row r="30" spans="6:9" ht="12.75">
      <c r="F30" s="258"/>
      <c r="G30" s="259"/>
      <c r="H30" s="259"/>
      <c r="I30" s="54"/>
    </row>
    <row r="31" spans="6:9" ht="12.75">
      <c r="F31" s="258"/>
      <c r="G31" s="259"/>
      <c r="H31" s="259"/>
      <c r="I31" s="54"/>
    </row>
    <row r="32" spans="6:9" ht="12.75">
      <c r="F32" s="258"/>
      <c r="G32" s="259"/>
      <c r="H32" s="259"/>
      <c r="I32" s="54"/>
    </row>
    <row r="33" spans="6:9" ht="12.75">
      <c r="F33" s="258"/>
      <c r="G33" s="259"/>
      <c r="H33" s="259"/>
      <c r="I33" s="54"/>
    </row>
    <row r="34" spans="6:9" ht="12.75">
      <c r="F34" s="258"/>
      <c r="G34" s="259"/>
      <c r="H34" s="259"/>
      <c r="I34" s="54"/>
    </row>
    <row r="35" spans="6:9" ht="12.75">
      <c r="F35" s="258"/>
      <c r="G35" s="259"/>
      <c r="H35" s="259"/>
      <c r="I35" s="54"/>
    </row>
    <row r="36" spans="6:9" ht="12.75">
      <c r="F36" s="258"/>
      <c r="G36" s="259"/>
      <c r="H36" s="259"/>
      <c r="I36" s="54"/>
    </row>
    <row r="37" spans="6:9" ht="12.75">
      <c r="F37" s="258"/>
      <c r="G37" s="259"/>
      <c r="H37" s="259"/>
      <c r="I37" s="54"/>
    </row>
    <row r="38" spans="6:9" ht="12.75">
      <c r="F38" s="258"/>
      <c r="G38" s="259"/>
      <c r="H38" s="259"/>
      <c r="I38" s="54"/>
    </row>
    <row r="39" spans="6:9" ht="12.75">
      <c r="F39" s="258"/>
      <c r="G39" s="259"/>
      <c r="H39" s="259"/>
      <c r="I39" s="54"/>
    </row>
    <row r="40" spans="6:9" ht="12.75">
      <c r="F40" s="258"/>
      <c r="G40" s="259"/>
      <c r="H40" s="259"/>
      <c r="I40" s="54"/>
    </row>
    <row r="41" spans="6:9" ht="12.75">
      <c r="F41" s="258"/>
      <c r="G41" s="259"/>
      <c r="H41" s="259"/>
      <c r="I41" s="54"/>
    </row>
    <row r="42" spans="6:9" ht="12.75">
      <c r="F42" s="258"/>
      <c r="G42" s="259"/>
      <c r="H42" s="259"/>
      <c r="I42" s="54"/>
    </row>
    <row r="43" spans="6:9" ht="12.75">
      <c r="F43" s="258"/>
      <c r="G43" s="259"/>
      <c r="H43" s="259"/>
      <c r="I43" s="54"/>
    </row>
    <row r="44" spans="6:9" ht="12.75">
      <c r="F44" s="258"/>
      <c r="G44" s="259"/>
      <c r="H44" s="259"/>
      <c r="I44" s="54"/>
    </row>
    <row r="45" spans="6:9" ht="12.75">
      <c r="F45" s="258"/>
      <c r="G45" s="259"/>
      <c r="H45" s="259"/>
      <c r="I45" s="54"/>
    </row>
    <row r="46" spans="6:9" ht="12.75">
      <c r="F46" s="258"/>
      <c r="G46" s="259"/>
      <c r="H46" s="259"/>
      <c r="I46" s="54"/>
    </row>
    <row r="47" spans="6:9" ht="12.75">
      <c r="F47" s="258"/>
      <c r="G47" s="259"/>
      <c r="H47" s="259"/>
      <c r="I47" s="54"/>
    </row>
    <row r="48" spans="6:9" ht="12.75">
      <c r="F48" s="258"/>
      <c r="G48" s="259"/>
      <c r="H48" s="259"/>
      <c r="I48" s="54"/>
    </row>
    <row r="49" spans="6:9" ht="12.75">
      <c r="F49" s="258"/>
      <c r="G49" s="259"/>
      <c r="H49" s="259"/>
      <c r="I49" s="54"/>
    </row>
    <row r="50" spans="6:9" ht="12.75">
      <c r="F50" s="258"/>
      <c r="G50" s="259"/>
      <c r="H50" s="259"/>
      <c r="I50" s="54"/>
    </row>
    <row r="51" spans="6:9" ht="12.75">
      <c r="F51" s="258"/>
      <c r="G51" s="259"/>
      <c r="H51" s="259"/>
      <c r="I51" s="54"/>
    </row>
    <row r="52" spans="6:9" ht="12.75">
      <c r="F52" s="258"/>
      <c r="G52" s="259"/>
      <c r="H52" s="259"/>
      <c r="I52" s="54"/>
    </row>
    <row r="53" spans="6:9" ht="12.75">
      <c r="F53" s="258"/>
      <c r="G53" s="259"/>
      <c r="H53" s="259"/>
      <c r="I53" s="54"/>
    </row>
    <row r="54" spans="6:9" ht="12.75">
      <c r="F54" s="258"/>
      <c r="G54" s="259"/>
      <c r="H54" s="259"/>
      <c r="I54" s="54"/>
    </row>
    <row r="55" spans="6:9" ht="12.75">
      <c r="F55" s="258"/>
      <c r="G55" s="259"/>
      <c r="H55" s="259"/>
      <c r="I55" s="54"/>
    </row>
    <row r="56" spans="6:9" ht="12.75">
      <c r="F56" s="258"/>
      <c r="G56" s="259"/>
      <c r="H56" s="259"/>
      <c r="I56" s="54"/>
    </row>
    <row r="57" spans="6:9" ht="12.75">
      <c r="F57" s="258"/>
      <c r="G57" s="259"/>
      <c r="H57" s="259"/>
      <c r="I57" s="54"/>
    </row>
    <row r="58" spans="6:9" ht="12.75">
      <c r="F58" s="258"/>
      <c r="G58" s="259"/>
      <c r="H58" s="259"/>
      <c r="I58" s="54"/>
    </row>
    <row r="59" spans="6:9" ht="12.75">
      <c r="F59" s="258"/>
      <c r="G59" s="259"/>
      <c r="H59" s="259"/>
      <c r="I59" s="54"/>
    </row>
    <row r="60" spans="6:9" ht="12.75">
      <c r="F60" s="258"/>
      <c r="G60" s="259"/>
      <c r="H60" s="259"/>
      <c r="I60" s="54"/>
    </row>
    <row r="61" spans="6:9" ht="12.75">
      <c r="F61" s="258"/>
      <c r="G61" s="259"/>
      <c r="H61" s="259"/>
      <c r="I61" s="54"/>
    </row>
    <row r="62" spans="6:9" ht="12.75">
      <c r="F62" s="258"/>
      <c r="G62" s="259"/>
      <c r="H62" s="259"/>
      <c r="I62" s="54"/>
    </row>
    <row r="63" spans="6:9" ht="12.75">
      <c r="F63" s="258"/>
      <c r="G63" s="259"/>
      <c r="H63" s="259"/>
      <c r="I63" s="54"/>
    </row>
    <row r="64" spans="6:9" ht="12.75">
      <c r="F64" s="258"/>
      <c r="G64" s="259"/>
      <c r="H64" s="259"/>
      <c r="I64" s="54"/>
    </row>
    <row r="65" spans="6:9" ht="12.75">
      <c r="F65" s="258"/>
      <c r="G65" s="259"/>
      <c r="H65" s="259"/>
      <c r="I65" s="54"/>
    </row>
    <row r="66" spans="6:9" ht="12.75">
      <c r="F66" s="258"/>
      <c r="G66" s="259"/>
      <c r="H66" s="259"/>
      <c r="I66" s="54"/>
    </row>
    <row r="67" spans="6:9" ht="12.75">
      <c r="F67" s="258"/>
      <c r="G67" s="259"/>
      <c r="H67" s="259"/>
      <c r="I67" s="54"/>
    </row>
    <row r="68" spans="6:9" ht="12.75">
      <c r="F68" s="258"/>
      <c r="G68" s="259"/>
      <c r="H68" s="259"/>
      <c r="I68" s="54"/>
    </row>
    <row r="69" spans="6:9" ht="12.75">
      <c r="F69" s="258"/>
      <c r="G69" s="259"/>
      <c r="H69" s="259"/>
      <c r="I69" s="54"/>
    </row>
    <row r="70" spans="6:9" ht="12.75">
      <c r="F70" s="258"/>
      <c r="G70" s="259"/>
      <c r="H70" s="259"/>
      <c r="I70" s="54"/>
    </row>
    <row r="71" spans="6:9" ht="12.75">
      <c r="F71" s="258"/>
      <c r="G71" s="259"/>
      <c r="H71" s="259"/>
      <c r="I71" s="54"/>
    </row>
    <row r="72" spans="6:9" ht="12.75">
      <c r="F72" s="258"/>
      <c r="G72" s="259"/>
      <c r="H72" s="259"/>
      <c r="I72" s="54"/>
    </row>
    <row r="73" spans="6:9" ht="12.75">
      <c r="F73" s="258"/>
      <c r="G73" s="259"/>
      <c r="H73" s="259"/>
      <c r="I73" s="54"/>
    </row>
    <row r="74" spans="6:9" ht="12.75">
      <c r="F74" s="258"/>
      <c r="G74" s="259"/>
      <c r="H74" s="259"/>
      <c r="I74" s="54"/>
    </row>
    <row r="75" spans="6:9" ht="12.75">
      <c r="F75" s="258"/>
      <c r="G75" s="259"/>
      <c r="H75" s="259"/>
      <c r="I75" s="54"/>
    </row>
    <row r="76" spans="6:9" ht="12.75">
      <c r="F76" s="258"/>
      <c r="G76" s="259"/>
      <c r="H76" s="259"/>
      <c r="I76" s="54"/>
    </row>
    <row r="77" spans="6:9" ht="12.75">
      <c r="F77" s="258"/>
      <c r="G77" s="259"/>
      <c r="H77" s="259"/>
      <c r="I77" s="54"/>
    </row>
  </sheetData>
  <sheetProtection/>
  <mergeCells count="4">
    <mergeCell ref="A1:B1"/>
    <mergeCell ref="A2:B2"/>
    <mergeCell ref="G2:I2"/>
    <mergeCell ref="H26:I2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Kyncl</dc:creator>
  <cp:keywords/>
  <dc:description/>
  <cp:lastModifiedBy>Jan Kyncl</cp:lastModifiedBy>
  <dcterms:created xsi:type="dcterms:W3CDTF">2012-01-24T07:49:44Z</dcterms:created>
  <dcterms:modified xsi:type="dcterms:W3CDTF">2012-01-24T07:50:21Z</dcterms:modified>
  <cp:category/>
  <cp:version/>
  <cp:contentType/>
  <cp:contentStatus/>
</cp:coreProperties>
</file>